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70"/>
  </bookViews>
  <sheets>
    <sheet name="DATA AND CALCULATIONS" sheetId="4" r:id="rId1"/>
  </sheets>
  <calcPr calcId="144525"/>
</workbook>
</file>

<file path=xl/sharedStrings.xml><?xml version="1.0" encoding="utf-8"?>
<sst xmlns="http://schemas.openxmlformats.org/spreadsheetml/2006/main" count="46" uniqueCount="27">
  <si>
    <t>Should I Get A Heat Pump Or Just Add More Solar And A Resistive HWS?</t>
  </si>
  <si>
    <t xml:space="preserve">Enter your own data into green shaded calls. </t>
  </si>
  <si>
    <t>Click here for help!</t>
  </si>
  <si>
    <t>Resistive element storage HWS + additional solar panels</t>
  </si>
  <si>
    <t>Upfront costs</t>
  </si>
  <si>
    <t>Electric storage HWS (installed)</t>
  </si>
  <si>
    <t>Extra panels (kW)</t>
  </si>
  <si>
    <t>Cost/watt ($)</t>
  </si>
  <si>
    <t>Extra panels price ($)</t>
  </si>
  <si>
    <t>Additional solar panels (installed)</t>
  </si>
  <si>
    <t>Timer (installed)</t>
  </si>
  <si>
    <t>Operating costs</t>
  </si>
  <si>
    <t>Load (kW)</t>
  </si>
  <si>
    <t>Daily run-time (hrs)</t>
  </si>
  <si>
    <t>kWh/day (kWh)</t>
  </si>
  <si>
    <t>Offpeak tariff ($)</t>
  </si>
  <si>
    <t>% Off-peak (%)</t>
  </si>
  <si>
    <t>"Free" solar tariff ($)</t>
  </si>
  <si>
    <t>% Solar (%)</t>
  </si>
  <si>
    <t>Daily cost ($)</t>
  </si>
  <si>
    <t>Yearly cost($)</t>
  </si>
  <si>
    <t>Lifetime (yrs)</t>
  </si>
  <si>
    <t>Electricity</t>
  </si>
  <si>
    <t>Maintenance</t>
  </si>
  <si>
    <t>Total cost over 6 years</t>
  </si>
  <si>
    <t>Heat Pump</t>
  </si>
  <si>
    <t>Heat Pump (installed) good quality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</si>
</sst>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7" formatCode="&quot;$&quot;#,##0.00;\-&quot;$&quot;#,##0.00"/>
    <numFmt numFmtId="43" formatCode="_-* #,##0.00_-;\-* #,##0.00_-;_-* &quot;-&quot;??_-;_-@_-"/>
    <numFmt numFmtId="44" formatCode="_-&quot;$&quot;* #,##0.00_-;\-&quot;$&quot;* #,##0.00_-;_-&quot;$&quot;* &quot;-&quot;??_-;_-@_-"/>
    <numFmt numFmtId="42" formatCode="_-&quot;$&quot;* #,##0_-;\-&quot;$&quot;* #,##0_-;_-&quot;$&quot;* &quot;-&quot;_-;_-@_-"/>
  </numFmts>
  <fonts count="25">
    <font>
      <sz val="11"/>
      <color theme="1"/>
      <name val="Calibri"/>
      <charset val="134"/>
      <scheme val="minor"/>
    </font>
    <font>
      <b/>
      <sz val="28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0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2" fontId="0" fillId="0" borderId="0" xfId="0" applyNumberFormat="1" applyAlignment="1" applyProtection="1">
      <alignment horizontal="left" wrapText="1"/>
    </xf>
    <xf numFmtId="7" fontId="0" fillId="0" borderId="0" xfId="0" applyNumberFormat="1" applyAlignment="1" applyProtection="1">
      <alignment horizontal="left" wrapText="1"/>
    </xf>
    <xf numFmtId="0" fontId="6" fillId="0" borderId="0" xfId="7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0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left" wrapText="1"/>
    </xf>
    <xf numFmtId="2" fontId="1" fillId="0" borderId="0" xfId="0" applyNumberFormat="1" applyFont="1" applyAlignment="1" applyProtection="1">
      <alignment horizontal="left"/>
    </xf>
    <xf numFmtId="7" fontId="1" fillId="0" borderId="0" xfId="0" applyNumberFormat="1" applyFont="1" applyAlignment="1" applyProtection="1">
      <alignment horizontal="left"/>
    </xf>
    <xf numFmtId="2" fontId="2" fillId="0" borderId="0" xfId="0" applyNumberFormat="1" applyFont="1" applyAlignment="1" applyProtection="1">
      <alignment horizontal="left" vertical="center"/>
    </xf>
    <xf numFmtId="7" fontId="2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left"/>
    </xf>
    <xf numFmtId="7" fontId="3" fillId="0" borderId="0" xfId="0" applyNumberFormat="1" applyFont="1" applyAlignment="1" applyProtection="1">
      <alignment horizontal="left"/>
    </xf>
    <xf numFmtId="2" fontId="4" fillId="2" borderId="1" xfId="0" applyNumberFormat="1" applyFont="1" applyFill="1" applyBorder="1" applyAlignment="1" applyProtection="1">
      <alignment horizontal="left" wrapText="1"/>
    </xf>
    <xf numFmtId="7" fontId="4" fillId="2" borderId="1" xfId="0" applyNumberFormat="1" applyFont="1" applyFill="1" applyBorder="1" applyAlignment="1" applyProtection="1">
      <alignment horizontal="left" wrapText="1"/>
    </xf>
    <xf numFmtId="2" fontId="0" fillId="0" borderId="1" xfId="0" applyNumberFormat="1" applyBorder="1" applyAlignment="1" applyProtection="1">
      <alignment horizontal="left" wrapText="1"/>
    </xf>
    <xf numFmtId="7" fontId="0" fillId="3" borderId="1" xfId="0" applyNumberFormat="1" applyFill="1" applyBorder="1" applyAlignment="1" applyProtection="1">
      <alignment horizontal="left" wrapText="1"/>
      <protection locked="0"/>
    </xf>
    <xf numFmtId="2" fontId="4" fillId="0" borderId="1" xfId="0" applyNumberFormat="1" applyFont="1" applyBorder="1" applyAlignment="1" applyProtection="1">
      <alignment horizontal="left" wrapText="1"/>
    </xf>
    <xf numFmtId="7" fontId="4" fillId="0" borderId="1" xfId="0" applyNumberFormat="1" applyFont="1" applyBorder="1" applyAlignment="1" applyProtection="1">
      <alignment horizontal="left" wrapText="1"/>
    </xf>
    <xf numFmtId="7" fontId="0" fillId="0" borderId="1" xfId="0" applyNumberFormat="1" applyBorder="1" applyAlignment="1" applyProtection="1">
      <alignment horizontal="left" wrapText="1"/>
    </xf>
    <xf numFmtId="2" fontId="0" fillId="0" borderId="1" xfId="0" applyNumberFormat="1" applyFont="1" applyFill="1" applyBorder="1" applyAlignment="1" applyProtection="1">
      <alignment horizontal="left" wrapText="1"/>
    </xf>
    <xf numFmtId="7" fontId="0" fillId="3" borderId="1" xfId="0" applyNumberFormat="1" applyFont="1" applyFill="1" applyBorder="1" applyAlignment="1" applyProtection="1">
      <alignment horizontal="left" wrapText="1"/>
      <protection locked="0"/>
    </xf>
    <xf numFmtId="2" fontId="0" fillId="3" borderId="1" xfId="0" applyNumberFormat="1" applyFill="1" applyBorder="1" applyAlignment="1" applyProtection="1">
      <alignment horizontal="left" wrapText="1"/>
      <protection locked="0"/>
    </xf>
    <xf numFmtId="2" fontId="5" fillId="2" borderId="1" xfId="0" applyNumberFormat="1" applyFont="1" applyFill="1" applyBorder="1" applyAlignment="1" applyProtection="1">
      <alignment horizontal="left" wrapText="1"/>
    </xf>
    <xf numFmtId="7" fontId="5" fillId="2" borderId="1" xfId="0" applyNumberFormat="1" applyFont="1" applyFill="1" applyBorder="1" applyAlignment="1" applyProtection="1">
      <alignment horizontal="left" wrapText="1"/>
    </xf>
    <xf numFmtId="7" fontId="0" fillId="0" borderId="1" xfId="0" applyNumberFormat="1" applyFont="1" applyFill="1" applyBorder="1" applyAlignment="1" applyProtection="1">
      <alignment horizontal="left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p.me/p2FF2s-k0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3"/>
  <sheetViews>
    <sheetView showGridLines="0" tabSelected="1" workbookViewId="0">
      <selection activeCell="E2" sqref="E2"/>
    </sheetView>
  </sheetViews>
  <sheetFormatPr defaultColWidth="9" defaultRowHeight="14.5"/>
  <cols>
    <col min="1" max="1" width="4.63636363636364" style="5" customWidth="1"/>
    <col min="2" max="2" width="30.6363636363636" style="5" customWidth="1"/>
    <col min="3" max="9" width="10.6363636363636" style="5" customWidth="1"/>
    <col min="10" max="11" width="10.6363636363636" style="8" customWidth="1"/>
    <col min="12" max="12" width="10.6363636363636" style="5" customWidth="1"/>
    <col min="13" max="13" width="15.7272727272727" style="9"/>
    <col min="14" max="16384" width="9" style="5"/>
  </cols>
  <sheetData>
    <row r="1" s="1" customFormat="1" ht="36" customHeight="1" spans="2:13">
      <c r="B1" s="1" t="s">
        <v>0</v>
      </c>
      <c r="J1" s="18"/>
      <c r="K1" s="18"/>
      <c r="M1" s="19"/>
    </row>
    <row r="2" s="2" customFormat="1" ht="34" customHeight="1" spans="2:13">
      <c r="B2" s="2" t="s">
        <v>1</v>
      </c>
      <c r="E2" s="10" t="s">
        <v>2</v>
      </c>
      <c r="J2" s="20"/>
      <c r="K2" s="20"/>
      <c r="M2" s="21"/>
    </row>
    <row r="3" s="3" customFormat="1" ht="26" spans="2:13">
      <c r="B3" s="3" t="s">
        <v>3</v>
      </c>
      <c r="J3" s="22"/>
      <c r="K3" s="22"/>
      <c r="M3" s="23"/>
    </row>
    <row r="4" s="4" customFormat="1" spans="2:13">
      <c r="B4" s="11" t="s">
        <v>4</v>
      </c>
      <c r="C4" s="11"/>
      <c r="D4" s="11"/>
      <c r="E4" s="11"/>
      <c r="F4" s="11"/>
      <c r="G4" s="11"/>
      <c r="H4" s="11"/>
      <c r="I4" s="11"/>
      <c r="J4" s="24"/>
      <c r="K4" s="24"/>
      <c r="L4" s="11"/>
      <c r="M4" s="25"/>
    </row>
    <row r="5" s="5" customFormat="1" spans="2:13">
      <c r="B5" s="12" t="s">
        <v>5</v>
      </c>
      <c r="C5" s="12"/>
      <c r="D5" s="12"/>
      <c r="E5" s="12"/>
      <c r="F5" s="12"/>
      <c r="G5" s="12"/>
      <c r="H5" s="12"/>
      <c r="I5" s="12"/>
      <c r="J5" s="26"/>
      <c r="K5" s="26"/>
      <c r="L5" s="12"/>
      <c r="M5" s="27">
        <v>1180</v>
      </c>
    </row>
    <row r="6" s="4" customFormat="1" ht="43.5" spans="2:13">
      <c r="B6" s="13"/>
      <c r="C6" s="13" t="s">
        <v>6</v>
      </c>
      <c r="D6" s="13"/>
      <c r="E6" s="13" t="s">
        <v>7</v>
      </c>
      <c r="F6" s="13" t="s">
        <v>8</v>
      </c>
      <c r="G6" s="13"/>
      <c r="H6" s="13"/>
      <c r="I6" s="13"/>
      <c r="J6" s="28"/>
      <c r="K6" s="28"/>
      <c r="L6" s="13"/>
      <c r="M6" s="29"/>
    </row>
    <row r="7" s="5" customFormat="1" spans="2:13">
      <c r="B7" s="12" t="s">
        <v>9</v>
      </c>
      <c r="C7" s="14">
        <v>2</v>
      </c>
      <c r="D7" s="12"/>
      <c r="E7" s="14">
        <v>1.11</v>
      </c>
      <c r="F7" s="12">
        <f>(C7*E7)*1000</f>
        <v>2220</v>
      </c>
      <c r="G7" s="12"/>
      <c r="H7" s="12"/>
      <c r="I7" s="12"/>
      <c r="J7" s="26"/>
      <c r="K7" s="26"/>
      <c r="L7" s="12"/>
      <c r="M7" s="30">
        <f>F7</f>
        <v>2220</v>
      </c>
    </row>
    <row r="8" s="6" customFormat="1" spans="2:13">
      <c r="B8" s="15" t="s">
        <v>10</v>
      </c>
      <c r="C8" s="15"/>
      <c r="D8" s="15"/>
      <c r="E8" s="15"/>
      <c r="F8" s="15"/>
      <c r="G8" s="15"/>
      <c r="H8" s="15"/>
      <c r="I8" s="15"/>
      <c r="J8" s="31"/>
      <c r="K8" s="31"/>
      <c r="L8" s="15"/>
      <c r="M8" s="32">
        <v>250</v>
      </c>
    </row>
    <row r="9" s="4" customFormat="1" ht="29" spans="2:13">
      <c r="B9" s="11" t="s">
        <v>11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16</v>
      </c>
      <c r="H9" s="11" t="s">
        <v>17</v>
      </c>
      <c r="I9" s="11" t="s">
        <v>18</v>
      </c>
      <c r="J9" s="24" t="s">
        <v>19</v>
      </c>
      <c r="K9" s="24" t="s">
        <v>20</v>
      </c>
      <c r="L9" s="11" t="s">
        <v>21</v>
      </c>
      <c r="M9" s="25"/>
    </row>
    <row r="10" s="5" customFormat="1" spans="2:13">
      <c r="B10" s="12" t="s">
        <v>22</v>
      </c>
      <c r="C10" s="14">
        <v>3.6</v>
      </c>
      <c r="D10" s="14">
        <v>2.23</v>
      </c>
      <c r="E10" s="12">
        <f>C10*D10</f>
        <v>8.028</v>
      </c>
      <c r="F10" s="14">
        <v>0.3163</v>
      </c>
      <c r="G10" s="14">
        <v>50</v>
      </c>
      <c r="H10" s="14">
        <v>0.06</v>
      </c>
      <c r="I10" s="14">
        <v>50</v>
      </c>
      <c r="J10" s="26">
        <f>(E10*F10*(G10/100))+(E10*H10*(I10/100))</f>
        <v>1.5104682</v>
      </c>
      <c r="K10" s="26">
        <f>J10*365</f>
        <v>551.320893</v>
      </c>
      <c r="L10" s="14">
        <v>6</v>
      </c>
      <c r="M10" s="30">
        <f>K10*L10</f>
        <v>3307.925358</v>
      </c>
    </row>
    <row r="11" s="5" customFormat="1" spans="2:13">
      <c r="B11" s="12" t="s">
        <v>23</v>
      </c>
      <c r="C11" s="12"/>
      <c r="D11" s="12"/>
      <c r="E11" s="12"/>
      <c r="F11" s="12"/>
      <c r="G11" s="12"/>
      <c r="H11" s="12"/>
      <c r="I11" s="12"/>
      <c r="J11" s="26"/>
      <c r="K11" s="33">
        <v>16.666</v>
      </c>
      <c r="L11" s="14">
        <v>6</v>
      </c>
      <c r="M11" s="30">
        <f>K11*L11</f>
        <v>99.996</v>
      </c>
    </row>
    <row r="12" s="7" customFormat="1" ht="21" spans="2:13">
      <c r="B12" s="16" t="s">
        <v>24</v>
      </c>
      <c r="C12" s="16"/>
      <c r="D12" s="16"/>
      <c r="E12" s="16"/>
      <c r="F12" s="16"/>
      <c r="G12" s="16"/>
      <c r="H12" s="16"/>
      <c r="I12" s="16"/>
      <c r="J12" s="34"/>
      <c r="K12" s="34"/>
      <c r="L12" s="16"/>
      <c r="M12" s="35">
        <f>SUM(M5:M11)</f>
        <v>7057.921358</v>
      </c>
    </row>
    <row r="13" s="5" customFormat="1" spans="10:13">
      <c r="J13" s="8"/>
      <c r="K13" s="8"/>
      <c r="M13" s="9"/>
    </row>
    <row r="14" s="3" customFormat="1" ht="26" spans="2:13">
      <c r="B14" s="3" t="s">
        <v>25</v>
      </c>
      <c r="J14" s="22"/>
      <c r="K14" s="22"/>
      <c r="M14" s="23"/>
    </row>
    <row r="15" s="4" customFormat="1" spans="2:13">
      <c r="B15" s="11" t="s">
        <v>4</v>
      </c>
      <c r="C15" s="11"/>
      <c r="D15" s="11"/>
      <c r="E15" s="11"/>
      <c r="F15" s="11"/>
      <c r="G15" s="11"/>
      <c r="H15" s="11"/>
      <c r="I15" s="11"/>
      <c r="J15" s="24"/>
      <c r="K15" s="24"/>
      <c r="L15" s="11"/>
      <c r="M15" s="25"/>
    </row>
    <row r="16" s="5" customFormat="1" spans="2:13">
      <c r="B16" s="12" t="s">
        <v>26</v>
      </c>
      <c r="C16" s="12"/>
      <c r="D16" s="12"/>
      <c r="E16" s="12"/>
      <c r="F16" s="12"/>
      <c r="G16" s="12"/>
      <c r="H16" s="12"/>
      <c r="I16" s="12"/>
      <c r="J16" s="26"/>
      <c r="K16" s="26"/>
      <c r="L16" s="12"/>
      <c r="M16" s="27">
        <v>2850</v>
      </c>
    </row>
    <row r="17" s="4" customFormat="1" ht="43.5" spans="2:13">
      <c r="B17" s="13"/>
      <c r="C17" s="13" t="s">
        <v>6</v>
      </c>
      <c r="D17" s="13"/>
      <c r="E17" s="13" t="s">
        <v>7</v>
      </c>
      <c r="F17" s="13" t="s">
        <v>8</v>
      </c>
      <c r="G17" s="13"/>
      <c r="H17" s="13"/>
      <c r="I17" s="13"/>
      <c r="J17" s="28"/>
      <c r="K17" s="28"/>
      <c r="L17" s="13"/>
      <c r="M17" s="29"/>
    </row>
    <row r="18" s="5" customFormat="1" spans="2:13">
      <c r="B18" s="12" t="s">
        <v>9</v>
      </c>
      <c r="C18" s="14">
        <v>0.5</v>
      </c>
      <c r="D18" s="12"/>
      <c r="E18" s="14">
        <v>1.11</v>
      </c>
      <c r="F18" s="17">
        <f>(C18*E18)*1000</f>
        <v>555</v>
      </c>
      <c r="G18" s="12"/>
      <c r="H18" s="12"/>
      <c r="I18" s="12"/>
      <c r="J18" s="26"/>
      <c r="K18" s="26"/>
      <c r="L18" s="12"/>
      <c r="M18" s="30">
        <f>F18</f>
        <v>555</v>
      </c>
    </row>
    <row r="19" s="6" customFormat="1" spans="2:13">
      <c r="B19" s="15"/>
      <c r="C19" s="15"/>
      <c r="D19" s="15"/>
      <c r="E19" s="15"/>
      <c r="F19" s="15"/>
      <c r="G19" s="15"/>
      <c r="H19" s="15"/>
      <c r="I19" s="15"/>
      <c r="J19" s="31"/>
      <c r="K19" s="31"/>
      <c r="L19" s="15"/>
      <c r="M19" s="36"/>
    </row>
    <row r="20" s="4" customFormat="1" ht="29" spans="2:13">
      <c r="B20" s="11" t="s">
        <v>11</v>
      </c>
      <c r="C20" s="11" t="s">
        <v>12</v>
      </c>
      <c r="D20" s="11" t="s">
        <v>13</v>
      </c>
      <c r="E20" s="11" t="s">
        <v>14</v>
      </c>
      <c r="F20" s="11" t="s">
        <v>15</v>
      </c>
      <c r="G20" s="11" t="s">
        <v>16</v>
      </c>
      <c r="H20" s="11" t="s">
        <v>17</v>
      </c>
      <c r="I20" s="11" t="s">
        <v>18</v>
      </c>
      <c r="J20" s="24" t="s">
        <v>19</v>
      </c>
      <c r="K20" s="24" t="s">
        <v>20</v>
      </c>
      <c r="L20" s="11" t="s">
        <v>21</v>
      </c>
      <c r="M20" s="25"/>
    </row>
    <row r="21" s="5" customFormat="1" spans="2:13">
      <c r="B21" s="12" t="s">
        <v>22</v>
      </c>
      <c r="C21" s="14">
        <v>1</v>
      </c>
      <c r="D21" s="14">
        <v>2</v>
      </c>
      <c r="E21" s="12">
        <f>C21*D21</f>
        <v>2</v>
      </c>
      <c r="F21" s="14">
        <v>0.3163</v>
      </c>
      <c r="G21" s="14">
        <v>30</v>
      </c>
      <c r="H21" s="14">
        <v>0.06</v>
      </c>
      <c r="I21" s="14">
        <v>70</v>
      </c>
      <c r="J21" s="26">
        <f>(E21*F21*(G21/100))+(E21*H21*(I21/100))</f>
        <v>0.27378</v>
      </c>
      <c r="K21" s="26">
        <f>J21*365</f>
        <v>99.9297</v>
      </c>
      <c r="L21" s="14">
        <v>6</v>
      </c>
      <c r="M21" s="30">
        <f>K21*L21</f>
        <v>599.5782</v>
      </c>
    </row>
    <row r="22" s="5" customFormat="1" spans="2:13">
      <c r="B22" s="12" t="s">
        <v>23</v>
      </c>
      <c r="C22" s="12"/>
      <c r="D22" s="12"/>
      <c r="E22" s="12"/>
      <c r="F22" s="12"/>
      <c r="G22" s="12"/>
      <c r="H22" s="12"/>
      <c r="I22" s="12"/>
      <c r="J22" s="26"/>
      <c r="K22" s="33">
        <v>16.666</v>
      </c>
      <c r="L22" s="14">
        <v>6</v>
      </c>
      <c r="M22" s="30">
        <f>K22*L22</f>
        <v>99.996</v>
      </c>
    </row>
    <row r="23" s="7" customFormat="1" ht="21" spans="2:13">
      <c r="B23" s="16" t="s">
        <v>24</v>
      </c>
      <c r="C23" s="16"/>
      <c r="D23" s="16"/>
      <c r="E23" s="16"/>
      <c r="F23" s="16"/>
      <c r="G23" s="16"/>
      <c r="H23" s="16"/>
      <c r="I23" s="16"/>
      <c r="J23" s="34"/>
      <c r="K23" s="34"/>
      <c r="L23" s="16"/>
      <c r="M23" s="35">
        <f>SUM(M16:M22)</f>
        <v>4104.5742</v>
      </c>
    </row>
  </sheetData>
  <sheetProtection password="9E8F" sheet="1" selectLockedCells="1" objects="1"/>
  <hyperlinks>
    <hyperlink ref="E2" r:id="rId1" display="Click here for help!"/>
  </hyperlinks>
  <pageMargins left="0.75" right="0.75" top="1" bottom="1" header="0.5" footer="0.5"/>
  <pageSetup paperSize="256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AND CALCULATIONS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Wainwright</dc:creator>
  <cp:lastModifiedBy>Kim</cp:lastModifiedBy>
  <dcterms:created xsi:type="dcterms:W3CDTF">2023-07-10T03:18:00Z</dcterms:created>
  <dcterms:modified xsi:type="dcterms:W3CDTF">2023-07-13T12:26:41Z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205C78E0B4524D88A67B00057237AFA4</vt:lpwstr>
  </property>
  <property fmtid="{D5CDD505-2E9C-101B-9397-08002B2CF9AE}" pid="3" name="KSOProductBuildVer">
    <vt:lpwstr>1033-11.2.0.11537</vt:lpwstr>
  </property>
</Properties>
</file>