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<sst xmlns="http://schemas.openxmlformats.org/spreadsheetml/2006/main" uniqueCount="334">
  <si>
    <t>Generated by SolarQuotes.com.au:</t>
  </si>
  <si>
    <t>Product Name</t>
  </si>
  <si>
    <t>Choose model:</t>
  </si>
  <si>
    <t>Wattage</t>
  </si>
  <si>
    <t>Panel efficiency (%)</t>
  </si>
  <si>
    <t>Approx Cost per Watt – AUD Retail incl GST</t>
  </si>
  <si>
    <t>Approx cost per panel – AUD Retail incl GST</t>
  </si>
  <si>
    <t>Panel technology</t>
  </si>
  <si>
    <t>Country of manufacture</t>
  </si>
  <si>
    <t>Company origin</t>
  </si>
  <si>
    <t>Panel weight</t>
  </si>
  <si>
    <t>Number of busbars</t>
  </si>
  <si>
    <t>Operating temperature</t>
  </si>
  <si>
    <t>Temperature coefficient (Pmax)</t>
  </si>
  <si>
    <t>Salt mist corrosion level</t>
  </si>
  <si>
    <t>Front load resistance</t>
  </si>
  <si>
    <t>Rear load/wind resistance</t>
  </si>
  <si>
    <t>Product warranty length</t>
  </si>
  <si>
    <t>Warranted annual performance degradation year 2-25</t>
  </si>
  <si>
    <t>Power output warranted at year 25</t>
  </si>
  <si>
    <t>Does warranty include labour costs for removal and reinstallation of panels?</t>
  </si>
  <si>
    <t>Datasheet Supplied?</t>
  </si>
  <si>
    <t>Warranty Supplied?</t>
  </si>
  <si>
    <t>Notes</t>
  </si>
  <si>
    <t>More information on brand</t>
  </si>
  <si>
    <t>Canadian Solar Inc HiKu 6</t>
  </si>
  <si>
    <t xml:space="preserve">CS6R-395MS
CS6R-400MS
CS6R-405MS
CS6R-410MS
CS6R-415MS
CS6R-420MS
</t>
  </si>
  <si>
    <t>395W
400W
405W
410W
415W
420W</t>
  </si>
  <si>
    <t>20.2%
20.5%
20.7%
21.0%
21.3%
21.7%</t>
  </si>
  <si>
    <t>$0.40</t>
  </si>
  <si>
    <t>$166</t>
  </si>
  <si>
    <t>Monocrystalline</t>
  </si>
  <si>
    <t>China</t>
  </si>
  <si>
    <t>21.3kg</t>
  </si>
  <si>
    <t>-40°C – 85°C</t>
  </si>
  <si>
    <t>-0.34%/°C</t>
  </si>
  <si>
    <t>IEC 61701 certified, level 1</t>
  </si>
  <si>
    <t>5400Pa</t>
  </si>
  <si>
    <t>3600Pa</t>
  </si>
  <si>
    <t>25 years</t>
  </si>
  <si>
    <t>0.55% per year</t>
  </si>
  <si>
    <t>84.8%</t>
  </si>
  <si>
    <t>Yes</t>
  </si>
  <si>
    <t>Canadian Solar Inc HiHero</t>
  </si>
  <si>
    <t xml:space="preserve">CS6R-415HAG
CS6R-420HAG
CS6R-425HAG
CS6R-430HAG
CS6R-435HAG
CS6R-440HAG
</t>
  </si>
  <si>
    <t>415W
420W
425W
430W
435W
440W</t>
  </si>
  <si>
    <t>21.3%
21.5%
21.8%
22.0%
22.3%
22.5%</t>
  </si>
  <si>
    <t>$0.42</t>
  </si>
  <si>
    <t>$184</t>
  </si>
  <si>
    <t>23kg</t>
  </si>
  <si>
    <t>-0.26%/°C</t>
  </si>
  <si>
    <t>0.35% per year</t>
  </si>
  <si>
    <t>90.6%</t>
  </si>
  <si>
    <t>Canadian Solar Inc HiKu Mono (132)</t>
  </si>
  <si>
    <t xml:space="preserve">CS3N-400MS
CS3N-405MS
CS3N-410MS
CS3N-415MS
CS3N-420MS
CS3N-425MS
</t>
  </si>
  <si>
    <t>400W
405W
410W
415W
420W
425W</t>
  </si>
  <si>
    <t>19.7%
19.9%
20.2%
20.4%
20.7%
20.9%</t>
  </si>
  <si>
    <t>$0.38</t>
  </si>
  <si>
    <t>$158</t>
  </si>
  <si>
    <t>22.5kg</t>
  </si>
  <si>
    <t>Black frame</t>
  </si>
  <si>
    <t>Canadian Solar Inc TOPHiKu 6</t>
  </si>
  <si>
    <t xml:space="preserve">CS6R-415T
CS6R-440T
</t>
  </si>
  <si>
    <t>415W
440W</t>
  </si>
  <si>
    <t>21.3%
22.5%</t>
  </si>
  <si>
    <t>$185</t>
  </si>
  <si>
    <t>Hyundai UF Series</t>
  </si>
  <si>
    <t xml:space="preserve">HiE-S400UF
HiE-S390UF
</t>
  </si>
  <si>
    <t>400W
390W</t>
  </si>
  <si>
    <t>21.3%
20.8%</t>
  </si>
  <si>
    <t>$0.50</t>
  </si>
  <si>
    <t>$200</t>
  </si>
  <si>
    <t>Shingled</t>
  </si>
  <si>
    <t>South Korea</t>
  </si>
  <si>
    <t>20.5kg</t>
  </si>
  <si>
    <t>N/A</t>
  </si>
  <si>
    <t>IEC 61701 level 6</t>
  </si>
  <si>
    <t>2400Pa</t>
  </si>
  <si>
    <t>No</t>
  </si>
  <si>
    <t>JA Solar Deep Blue 3.0 Light</t>
  </si>
  <si>
    <t xml:space="preserve">JAM54S30-395/MR
JAM54S30-400/MR
JAM54S30-405/MR
JAM54S30-410/MR
JAM54S30-415/MR
JAM54S30-420/MR
</t>
  </si>
  <si>
    <t>20.2%
20.5%
20.7%
21.0%
21.3%
21.5%</t>
  </si>
  <si>
    <t>$0.49</t>
  </si>
  <si>
    <t>$202</t>
  </si>
  <si>
    <t>21.5kg</t>
  </si>
  <si>
    <t>-0.35%/°C</t>
  </si>
  <si>
    <t>TBD</t>
  </si>
  <si>
    <t>0.6% per year</t>
  </si>
  <si>
    <t>83.1%</t>
  </si>
  <si>
    <t>JA Solar Deep Blue 3.0 Pro</t>
  </si>
  <si>
    <t xml:space="preserve">JAM54S30-415/LR
JAM54S30-440/LR
</t>
  </si>
  <si>
    <t>20.8%
22.0%</t>
  </si>
  <si>
    <t>$0.51</t>
  </si>
  <si>
    <t>$224</t>
  </si>
  <si>
    <t>20kg</t>
  </si>
  <si>
    <t>12 years</t>
  </si>
  <si>
    <t>JA Solar Deep Blue 4.0 Pro</t>
  </si>
  <si>
    <t xml:space="preserve">JAM54D40-440/LB
</t>
  </si>
  <si>
    <t>440W</t>
  </si>
  <si>
    <t>22.0%</t>
  </si>
  <si>
    <t>22kg</t>
  </si>
  <si>
    <t>-0.30%/°C</t>
  </si>
  <si>
    <t>0.4% per year</t>
  </si>
  <si>
    <t>87.4%</t>
  </si>
  <si>
    <t>Jinko Solar Tiger Neo (440W)</t>
  </si>
  <si>
    <t xml:space="preserve">JKM440N-54HL4-V
</t>
  </si>
  <si>
    <t>22.53%</t>
  </si>
  <si>
    <t>$0.36</t>
  </si>
  <si>
    <t>$160</t>
  </si>
  <si>
    <t>0.4% loss each year</t>
  </si>
  <si>
    <t>89.4%</t>
  </si>
  <si>
    <t>Jinko Solar Tiger Neo (410-430W)</t>
  </si>
  <si>
    <t xml:space="preserve">JKM410N-54HL4
JKM415N-54HL4
JKM420N-54HL4
JKM425N-54HL4
JKM430N-54HL4
</t>
  </si>
  <si>
    <t>410W
415W
420W
425W
430W</t>
  </si>
  <si>
    <t>21.00%
21.25%
21.51%
21.76%
22.02%</t>
  </si>
  <si>
    <t>$150</t>
  </si>
  <si>
    <t>Jinko Solar Tiger Neo (460-480W)</t>
  </si>
  <si>
    <t xml:space="preserve">JKM460N-60HL4
JKM465N-60HL4
JKM470N-60HL4
JKM475N-60HL4
JKM480N-60HL4
</t>
  </si>
  <si>
    <t>460W
465W
470W
475W
480W</t>
  </si>
  <si>
    <t>21.32%
21.55%
21.78%
22.01%
22.24%</t>
  </si>
  <si>
    <t>$190</t>
  </si>
  <si>
    <t>24.2kg</t>
  </si>
  <si>
    <t>Longi Hi-MO 6 Scientist</t>
  </si>
  <si>
    <t xml:space="preserve">LR5-54HTH-440M 
LR5-54HTH-445M 
LR5-54HTH-450M 
</t>
  </si>
  <si>
    <t>440W
445W
450W</t>
  </si>
  <si>
    <t>22.5%
22.8%
23.0%</t>
  </si>
  <si>
    <t>$0.46</t>
  </si>
  <si>
    <t>20.8kg</t>
  </si>
  <si>
    <t>-0.29%/°C</t>
  </si>
  <si>
    <t>No data</t>
  </si>
  <si>
    <t>0.40% per year</t>
  </si>
  <si>
    <t>88.90%</t>
  </si>
  <si>
    <t>Longi Hi-MO 6 Explorer</t>
  </si>
  <si>
    <t xml:space="preserve">LR5-54HTB-410M 
LR5-54HTB-415M 
LR5-54HTB-420M 
LR5-54HTB-425M 
LR5-54HTB-430M
</t>
  </si>
  <si>
    <t>410W
415W
420W
425W
420W</t>
  </si>
  <si>
    <t>21.0%
21.3%
21.5%
21.8%
22.0%</t>
  </si>
  <si>
    <t>Longi Hi-MO 5m</t>
  </si>
  <si>
    <t xml:space="preserve">LR5-54HPH-405M
LR5-54HPH-410M
LR5-54HPH-415M
LR5-54HPH-420M
LR5-54HPH-425M
</t>
  </si>
  <si>
    <t>405W
410W
415W
420W
425W</t>
  </si>
  <si>
    <t>20.7%
21.0%
21.3%
21.5%
21.8%</t>
  </si>
  <si>
    <t>$0.43</t>
  </si>
  <si>
    <t>$178</t>
  </si>
  <si>
    <t>84.80%</t>
  </si>
  <si>
    <t>Phono Solar Helios</t>
  </si>
  <si>
    <t xml:space="preserve">PS440M8G-FH-18/VSH
</t>
  </si>
  <si>
    <t>$0.52</t>
  </si>
  <si>
    <t>$228</t>
  </si>
  <si>
    <t>Monocrystalline Heterojunction</t>
  </si>
  <si>
    <t>22.0kg</t>
  </si>
  <si>
    <t>-0.38%/°C</t>
  </si>
  <si>
    <t>IEC 61701 certified, level 6</t>
  </si>
  <si>
    <t>30 years</t>
  </si>
  <si>
    <t>0.45% per year</t>
  </si>
  <si>
    <t>87.2%</t>
  </si>
  <si>
    <t>Double Glass/Bifacial Module</t>
  </si>
  <si>
    <t>REC Alpha Pure-R</t>
  </si>
  <si>
    <t xml:space="preserve">REC400AA Pure-R
REC410AA Pure-R
REC420AA Pure-R
REC430AA Pure-R
</t>
  </si>
  <si>
    <t>400W
410W
420W
430W</t>
  </si>
  <si>
    <t>20.7%
21.2%
21.8%
22.3%</t>
  </si>
  <si>
    <t>$0.66</t>
  </si>
  <si>
    <t>$270</t>
  </si>
  <si>
    <t>Singapore</t>
  </si>
  <si>
    <t>Norway (now owned by India's Reliance group)</t>
  </si>
  <si>
    <t>7000Pa</t>
  </si>
  <si>
    <t>4000Pa</t>
  </si>
  <si>
    <t>0.25% per year</t>
  </si>
  <si>
    <t>92%</t>
  </si>
  <si>
    <t>Yes – (If the original installer was a REC certified partner)</t>
  </si>
  <si>
    <t>REC Alpha Pure</t>
  </si>
  <si>
    <t xml:space="preserve">REC385AA Pure
REC390AA Pure
REC395AA Pure
REC400AA Pure
REC405AA Pure
REC410AA Pure
</t>
  </si>
  <si>
    <t>385W
390W
395W
400W
405W
410W</t>
  </si>
  <si>
    <t>20.8%
21.1%
21.4%
21.6%
21.9%
22.2%</t>
  </si>
  <si>
    <t>$0.65</t>
  </si>
  <si>
    <t>$260</t>
  </si>
  <si>
    <t>REC TwinPeak 5</t>
  </si>
  <si>
    <t xml:space="preserve">REC395TP5
REC400TP5
REC405TP5
REC410TP5
REC415TP5
</t>
  </si>
  <si>
    <t>395W
400W
405W
410W
415W</t>
  </si>
  <si>
    <t>20.1%
20.3%
20.6%
20.8%
21.0%</t>
  </si>
  <si>
    <t>$0.55</t>
  </si>
  <si>
    <t>$220</t>
  </si>
  <si>
    <t>21.6kg</t>
  </si>
  <si>
    <t>4600Pa</t>
  </si>
  <si>
    <t>2600Pa</t>
  </si>
  <si>
    <t>0.5% per year</t>
  </si>
  <si>
    <t>86%</t>
  </si>
  <si>
    <t>REC TwinPeak 5 Black</t>
  </si>
  <si>
    <t xml:space="preserve">REC390TP5 Black
REC395TP5 Black
REC400TP5 Black
REC405TP5 Black
REC410TP5 Black
</t>
  </si>
  <si>
    <t>390W
395W
400W
405W
410W</t>
  </si>
  <si>
    <t>19.8%
20.1%
20.3%
20.6%
20.8%</t>
  </si>
  <si>
    <t>All-black panel</t>
  </si>
  <si>
    <t>REC Alpha Pure-RX</t>
  </si>
  <si>
    <t xml:space="preserve">REC450AA Pure-RX
REC460AA Pure-RX
REC470AA Pure-RX
</t>
  </si>
  <si>
    <t>450W
460W
470W</t>
  </si>
  <si>
    <t>21.6%
22.1%
22.6%</t>
  </si>
  <si>
    <t>$0.85</t>
  </si>
  <si>
    <t>$400</t>
  </si>
  <si>
    <t>23.4kg</t>
  </si>
  <si>
    <t>0.24% per year</t>
  </si>
  <si>
    <t>Risen Titan S</t>
  </si>
  <si>
    <t xml:space="preserve">RSM40-8-390M 
RSM40-8-395M
RSM40-8-400M
RSM40-8-405M
RSM40-8-410M
RSM40-8-415M
</t>
  </si>
  <si>
    <t>390W
395W
400W
405W
410W
415W</t>
  </si>
  <si>
    <t>20.3%
20.5%
20.8%
21.1%
21.3%
21.6%</t>
  </si>
  <si>
    <t>$0.45</t>
  </si>
  <si>
    <t>21kg</t>
  </si>
  <si>
    <t>IEC 61701 level 1 claimed</t>
  </si>
  <si>
    <t>Risen Titan S (440W)</t>
  </si>
  <si>
    <t xml:space="preserve">RSM130-8-430M
RSM130-8-435M
RSM130-8-440M
RSM130-8-445M
RSM130-8-450M
</t>
  </si>
  <si>
    <t>430W
435W
440W
445W
450W</t>
  </si>
  <si>
    <t>20.7%
21.0%
21.2%
21.4%
21.7%</t>
  </si>
  <si>
    <t>$198</t>
  </si>
  <si>
    <t>Risen TOPCon</t>
  </si>
  <si>
    <t xml:space="preserve">RSM108-9-415N
RSM108-9-420N
RSM108-9-425N
RSM108-9-430N
RSM108-9-435N
RSM108-9-440N
</t>
  </si>
  <si>
    <t>Seraphim SIV N-TOPCON (440W)</t>
  </si>
  <si>
    <t xml:space="preserve">SRP-440-BTD-BG
</t>
  </si>
  <si>
    <t>18.5kg</t>
  </si>
  <si>
    <t xml:space="preserve">IEC 61701 level 6 </t>
  </si>
  <si>
    <t>Seraphim SIV All Black</t>
  </si>
  <si>
    <t xml:space="preserve">SRP-415-BMD-BG
</t>
  </si>
  <si>
    <t>415W</t>
  </si>
  <si>
    <t>21.25%</t>
  </si>
  <si>
    <t>$0.34</t>
  </si>
  <si>
    <t>$145</t>
  </si>
  <si>
    <t>Seraphim SIV (415W)</t>
  </si>
  <si>
    <t xml:space="preserve">SRP-415-BMD-HV
</t>
  </si>
  <si>
    <t>405W</t>
  </si>
  <si>
    <t>19kg</t>
  </si>
  <si>
    <t>0.60% per year</t>
  </si>
  <si>
    <t>Solahart Silhouette series</t>
  </si>
  <si>
    <t xml:space="preserve">SOLAHART440BRB1
</t>
  </si>
  <si>
    <t>22.00%</t>
  </si>
  <si>
    <t>$0.75</t>
  </si>
  <si>
    <t>$330</t>
  </si>
  <si>
    <t>Australia</t>
  </si>
  <si>
    <t>Solahart SunCell series</t>
  </si>
  <si>
    <t xml:space="preserve">SOLAHART440R1
</t>
  </si>
  <si>
    <t>22.5%</t>
  </si>
  <si>
    <t>$240</t>
  </si>
  <si>
    <t>SolarEdge Smart Panel</t>
  </si>
  <si>
    <t xml:space="preserve">SPV410-R54JWML
SPV415-R54JWML
</t>
  </si>
  <si>
    <t>410W
415W</t>
  </si>
  <si>
    <t>20.99%
21.25%</t>
  </si>
  <si>
    <t>$0.70</t>
  </si>
  <si>
    <t>$290</t>
  </si>
  <si>
    <t>Israel</t>
  </si>
  <si>
    <t>21.4kg</t>
  </si>
  <si>
    <t>0.55% loss each year</t>
  </si>
  <si>
    <t>Comes with SolarEdge optimiser attached; only works with SolarEdge inverter systems</t>
  </si>
  <si>
    <t>Sunpower P6</t>
  </si>
  <si>
    <t xml:space="preserve">SPR-P6-395-BLK
SPR-P6-400-BLK
SPR-P6-405-BLK
SPR-P6-410-BLK
SPR-P6-415-BLK
</t>
  </si>
  <si>
    <t>20.1%
20.4%
20.6%
20.9%
21.1%</t>
  </si>
  <si>
    <t>$0.79</t>
  </si>
  <si>
    <t>$328</t>
  </si>
  <si>
    <t>USA</t>
  </si>
  <si>
    <t>Sunpower Maxeon 6 (AC)</t>
  </si>
  <si>
    <t xml:space="preserve">SPR-MAX6-420-E3-AC
SPR-MAX6-425-E3-AC
SPR-MAX6-435-E3-AC
SPR-MAX6-440-E3-AC
</t>
  </si>
  <si>
    <t>420W
425W
435W
440W</t>
  </si>
  <si>
    <t>21.7%
22.0%
22.5%
22.8%</t>
  </si>
  <si>
    <t>$1.74</t>
  </si>
  <si>
    <t>$765</t>
  </si>
  <si>
    <t>Malaysia</t>
  </si>
  <si>
    <t>21.8kg</t>
  </si>
  <si>
    <t xml:space="preserve">−40°C to +60°C </t>
  </si>
  <si>
    <t>40 years (if installed after Jan 1st 2022, otherwise 25 years)</t>
  </si>
  <si>
    <t>Sunpower Maxeon 5 (AC)</t>
  </si>
  <si>
    <t xml:space="preserve">SPR-MAX5-415-E3-AC
SPR-MAX5-410-E3-AC
SPR-MAX5-400-E3-AC
</t>
  </si>
  <si>
    <t>415W
410W
400W</t>
  </si>
  <si>
    <t>22.2%
22.0%
21.5%</t>
  </si>
  <si>
    <t>$1.45</t>
  </si>
  <si>
    <t>$600</t>
  </si>
  <si>
    <t>Malaysia/Mexico</t>
  </si>
  <si>
    <t>21.1kg</t>
  </si>
  <si>
    <t>Sunpower Maxeon 3</t>
  </si>
  <si>
    <t xml:space="preserve">SPR-MAX3-415
SPR-MAX3-425
SPR-MAX3-430
</t>
  </si>
  <si>
    <t>415W
425W
430W</t>
  </si>
  <si>
    <t>21.9%
22.4%
22.7%</t>
  </si>
  <si>
    <t>$1.18</t>
  </si>
  <si>
    <t>$490</t>
  </si>
  <si>
    <t>21.2kg</t>
  </si>
  <si>
    <t xml:space="preserve">−40°C to +85°C </t>
  </si>
  <si>
    <t>-0.27%/°C</t>
  </si>
  <si>
    <t>40 years</t>
  </si>
  <si>
    <t>Sunpower Maxeon 3 (black)</t>
  </si>
  <si>
    <t xml:space="preserve">SPR-MAX3-415-BLK
</t>
  </si>
  <si>
    <t>21.9%</t>
  </si>
  <si>
    <t>Suntech Ultra V Pro (N-type) 415W</t>
  </si>
  <si>
    <t xml:space="preserve">STP415S-C54/Nshm
STP420S-C54/Nshm
STP425S-C54/Nshm
STP430S-C54/Nshm
STP435S-C54/Umhm
</t>
  </si>
  <si>
    <t>415W
420W
425W
430W
435W</t>
  </si>
  <si>
    <t>21.3%
21.5%
21.8%
22.0%
22.3%</t>
  </si>
  <si>
    <t>$141</t>
  </si>
  <si>
    <t>21.0kg</t>
  </si>
  <si>
    <t>-0.36%/°C</t>
  </si>
  <si>
    <t>3800Pa</t>
  </si>
  <si>
    <t>Suntech Ultra V Pro (N-type) 440W</t>
  </si>
  <si>
    <t xml:space="preserve">STP4405-C54/Nshm
</t>
  </si>
  <si>
    <t>$140</t>
  </si>
  <si>
    <t>Suntech Ultra V Pro (P-type)</t>
  </si>
  <si>
    <t xml:space="preserve">STP395S-C54/Umhm
STP400S-C54/Umhm
STP405S-C54/Umhm
STP410S-C54/Umhm
STP415S-C54/Umhm
</t>
  </si>
  <si>
    <t>390W
400W
405W
410W
415W</t>
  </si>
  <si>
    <t>20.2%
20.5%
20.7%
21.0%
21.3%</t>
  </si>
  <si>
    <t>Tindo Karra G2</t>
  </si>
  <si>
    <t xml:space="preserve">410W-G2-BL
</t>
  </si>
  <si>
    <t>410W</t>
  </si>
  <si>
    <t>20.1%</t>
  </si>
  <si>
    <t>$0.90</t>
  </si>
  <si>
    <t>$370</t>
  </si>
  <si>
    <t>Monocrystalline PERC</t>
  </si>
  <si>
    <t>-40°C ~ +85°C</t>
  </si>
  <si>
    <t>0.54% per year</t>
  </si>
  <si>
    <t>84%</t>
  </si>
  <si>
    <t>Yes - but only in capital cities</t>
  </si>
  <si>
    <t>Black frame, half cut cells</t>
  </si>
  <si>
    <t>Trina Solar Vertex S+ (420-440W)</t>
  </si>
  <si>
    <t xml:space="preserve">TSM-420NEG9R.28
TSM-425NEG9R.28
TSM-430NEG9R.28
TSM-435NEG9R.28
TSM-440NEG9R.28
</t>
  </si>
  <si>
    <t>420W
425W
430W
435W
440W</t>
  </si>
  <si>
    <t>$175</t>
  </si>
  <si>
    <t>Multi-busbar</t>
  </si>
  <si>
    <t>IEC 61701 certified, level unknown</t>
  </si>
  <si>
    <t>Trina Solar Vertex S+ (400-415W)</t>
  </si>
  <si>
    <t xml:space="preserve">TSM-400NEG9.28
TSM-405NEG9.28
TSM-410NEG9.28
TSM-415NEG9.28
</t>
  </si>
  <si>
    <t>400W
405W
410W
415W</t>
  </si>
  <si>
    <t>20.6%
20.9%
21.1%
21.4%</t>
  </si>
  <si>
    <t>$165</t>
  </si>
  <si>
    <t>Trina Solar Vertex S</t>
  </si>
  <si>
    <t xml:space="preserve">TSM-415DE09R.08
TSM-420DE09R.08
TSM-425DE09R.08
TSM-430DE09R.08
TSM-435DE09R.08
</t>
  </si>
  <si>
    <t>20.8%
21.0%
21.3%
21.5%
21.8%</t>
  </si>
  <si>
    <t>15 years</t>
  </si>
  <si>
    <t>Winaico WST-NGX-D3</t>
  </si>
  <si>
    <t xml:space="preserve">WST-430NGX-D3
</t>
  </si>
  <si>
    <t>430W</t>
  </si>
  <si>
    <t>22.02%</t>
  </si>
  <si>
    <t>$0.53</t>
  </si>
  <si>
    <t>$227</t>
  </si>
  <si>
    <t>Taiwan</t>
  </si>
  <si>
    <t>24kg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</si>
</sst>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9d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center" textRotation="0" wrapText="true" shrinkToFit="false"/>
    </xf>
    <xf xfId="0" fontId="1" numFmtId="0" fillId="2" borderId="0" applyFont="1" applyNumberFormat="0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solarquotes.com.au/" TargetMode="External"/><Relationship Id="rId_hyperlink_2" Type="http://schemas.openxmlformats.org/officeDocument/2006/relationships/hyperlink" Target="https://www.solarquotes.com.au/wp-content/uploads/2022/11/CS-Datasheet-HiKu6_CS6R-MS_v1.9_AU-&#177;5W.pdf" TargetMode="External"/><Relationship Id="rId_hyperlink_3" Type="http://schemas.openxmlformats.org/officeDocument/2006/relationships/hyperlink" Target="https://www.solarquotes.com.au/wp-content/uploads/2022/11/PV_KuHiKu_Module_Warranty_au-v1.8-1.pdf" TargetMode="External"/><Relationship Id="rId_hyperlink_4" Type="http://schemas.openxmlformats.org/officeDocument/2006/relationships/hyperlink" Target="https://www.solarquotes.com.au/panels/canadian-solar-inc-review.html" TargetMode="External"/><Relationship Id="rId_hyperlink_5" Type="http://schemas.openxmlformats.org/officeDocument/2006/relationships/hyperlink" Target="https://www.solarquotes.com.au/wp-content/uploads/2023/01/canadian-solar-hihero.pdf" TargetMode="External"/><Relationship Id="rId_hyperlink_6" Type="http://schemas.openxmlformats.org/officeDocument/2006/relationships/hyperlink" Target="https://www.solarquotes.com.au/wp-content/uploads/2023/01/canadian-hihero-warranty.pdf" TargetMode="External"/><Relationship Id="rId_hyperlink_7" Type="http://schemas.openxmlformats.org/officeDocument/2006/relationships/hyperlink" Target="https://www.solarquotes.com.au/panels/canadian-solar-inc-review.html" TargetMode="External"/><Relationship Id="rId_hyperlink_8" Type="http://schemas.openxmlformats.org/officeDocument/2006/relationships/hyperlink" Target="https://www.solarquotes.com.au/wp-content/uploads/2021/10/canadian-solar-hiku-132.pdf" TargetMode="External"/><Relationship Id="rId_hyperlink_9" Type="http://schemas.openxmlformats.org/officeDocument/2006/relationships/hyperlink" Target="https://www.solarquotes.com.au/wp-content/uploads/2020/12/canadian-hiku-warranty.pdf" TargetMode="External"/><Relationship Id="rId_hyperlink_10" Type="http://schemas.openxmlformats.org/officeDocument/2006/relationships/hyperlink" Target="https://www.solarquotes.com.au/panels/canadian-solar-inc-review.html" TargetMode="External"/><Relationship Id="rId_hyperlink_11" Type="http://schemas.openxmlformats.org/officeDocument/2006/relationships/hyperlink" Target="https://www.solarquotes.com.au/wp-content/uploads/2023/07/canadian-solar-TOPHiKu6.pdf" TargetMode="External"/><Relationship Id="rId_hyperlink_12" Type="http://schemas.openxmlformats.org/officeDocument/2006/relationships/hyperlink" Target="https://www.solarquotes.com.au/wp-content/uploads/2023/07/cs-tophiku-warranty.pdf" TargetMode="External"/><Relationship Id="rId_hyperlink_13" Type="http://schemas.openxmlformats.org/officeDocument/2006/relationships/hyperlink" Target="https://www.solarquotes.com.au/panels/canadian-solar-inc-review.html" TargetMode="External"/><Relationship Id="rId_hyperlink_14" Type="http://schemas.openxmlformats.org/officeDocument/2006/relationships/hyperlink" Target="https://www.solarquotes.com.au/wp-content/uploads/2021/10/Hyundai-M3-SHINGLED-UF-BF-25Y-Solar-Panels.pdf" TargetMode="External"/><Relationship Id="rId_hyperlink_15" Type="http://schemas.openxmlformats.org/officeDocument/2006/relationships/hyperlink" Target="https://www.solarquotes.com.au/wp-content/uploads/2021/01/Hyundai-Limited-Warranty-JUNE-1-2020-_HiE_R3-1.pdf" TargetMode="External"/><Relationship Id="rId_hyperlink_16" Type="http://schemas.openxmlformats.org/officeDocument/2006/relationships/hyperlink" Target="https://www.solarquotes.com.au/panels/hyundai-solar-review.html" TargetMode="External"/><Relationship Id="rId_hyperlink_17" Type="http://schemas.openxmlformats.org/officeDocument/2006/relationships/hyperlink" Target="https://www.solarquotes.com.au/wp-content/uploads/2022/05/ja-solar-jam54s30.pdf" TargetMode="External"/><Relationship Id="rId_hyperlink_18" Type="http://schemas.openxmlformats.org/officeDocument/2006/relationships/hyperlink" Target="https://www.solarquotes.com.au/wp-content/uploads/2019/06/ja-solar-warranty.pdf" TargetMode="External"/><Relationship Id="rId_hyperlink_19" Type="http://schemas.openxmlformats.org/officeDocument/2006/relationships/hyperlink" Target="https://www.solarquotes.com.au/panels/ja-solar-review.html" TargetMode="External"/><Relationship Id="rId_hyperlink_20" Type="http://schemas.openxmlformats.org/officeDocument/2006/relationships/hyperlink" Target="https://www.solarquotes.com.au/wp-content/uploads/2023/07/JAM54S30-LR.pdf" TargetMode="External"/><Relationship Id="rId_hyperlink_21" Type="http://schemas.openxmlformats.org/officeDocument/2006/relationships/hyperlink" Target="https://www.solarquotes.com.au/wp-content/uploads/2023/07/JA-SOLAR-MODULE-PRODUCT-LIMITED-WARRANTY&#12304;AUSTRALIA&#12305;.pdf" TargetMode="External"/><Relationship Id="rId_hyperlink_22" Type="http://schemas.openxmlformats.org/officeDocument/2006/relationships/hyperlink" Target="https://www.solarquotes.com.au/panels/ja-solar-review.html" TargetMode="External"/><Relationship Id="rId_hyperlink_23" Type="http://schemas.openxmlformats.org/officeDocument/2006/relationships/hyperlink" Target="https://www.solarquotes.com.au/wp-content/uploads/2023/08/JA-deepblue-4.0.pdf" TargetMode="External"/><Relationship Id="rId_hyperlink_24" Type="http://schemas.openxmlformats.org/officeDocument/2006/relationships/hyperlink" Target="https://www.solarquotes.com.au/wp-content/uploads/2023/07/JA-SOLAR-MODULE-PRODUCT-LIMITED-WARRANTY&#12304;AUSTRALIA&#12305;.pdf" TargetMode="External"/><Relationship Id="rId_hyperlink_25" Type="http://schemas.openxmlformats.org/officeDocument/2006/relationships/hyperlink" Target="https://www.solarquotes.com.au/panels/ja-solar-review.html" TargetMode="External"/><Relationship Id="rId_hyperlink_26" Type="http://schemas.openxmlformats.org/officeDocument/2006/relationships/hyperlink" Target="https://www.solarquotes.com.au/wp-content/uploads/2023/04/Jinko-tiger-neo-440.pdf" TargetMode="External"/><Relationship Id="rId_hyperlink_27" Type="http://schemas.openxmlformats.org/officeDocument/2006/relationships/hyperlink" Target="https://www.solarquotes.com.au/wp-content/uploads/2023/04/jinko-neo-warranty.pdf" TargetMode="External"/><Relationship Id="rId_hyperlink_28" Type="http://schemas.openxmlformats.org/officeDocument/2006/relationships/hyperlink" Target="https://www.solarquotes.com.au/panels/jinko-solar-review.html" TargetMode="External"/><Relationship Id="rId_hyperlink_29" Type="http://schemas.openxmlformats.org/officeDocument/2006/relationships/hyperlink" Target="https://www.solarquotes.com.au/wp-content/uploads/2022/02/jinko-tiger-neo-s.pdf" TargetMode="External"/><Relationship Id="rId_hyperlink_30" Type="http://schemas.openxmlformats.org/officeDocument/2006/relationships/hyperlink" Target="https://www.solarquotes.com.au/wp-content/uploads/2022/02/jinko-neo-warranty.pdf" TargetMode="External"/><Relationship Id="rId_hyperlink_31" Type="http://schemas.openxmlformats.org/officeDocument/2006/relationships/hyperlink" Target="https://www.solarquotes.com.au/panels/jinko-solar-review.html" TargetMode="External"/><Relationship Id="rId_hyperlink_32" Type="http://schemas.openxmlformats.org/officeDocument/2006/relationships/hyperlink" Target="https://www.solarquotes.com.au/wp-content/uploads/2022/11/jinko-tiger-neo-470.pdf" TargetMode="External"/><Relationship Id="rId_hyperlink_33" Type="http://schemas.openxmlformats.org/officeDocument/2006/relationships/hyperlink" Target="https://www.solarquotes.com.au/wp-content/uploads/2022/11/jinko-neo-warranty.pdf" TargetMode="External"/><Relationship Id="rId_hyperlink_34" Type="http://schemas.openxmlformats.org/officeDocument/2006/relationships/hyperlink" Target="https://www.solarquotes.com.au/panels/jinko-solar-review.html" TargetMode="External"/><Relationship Id="rId_hyperlink_35" Type="http://schemas.openxmlformats.org/officeDocument/2006/relationships/hyperlink" Target="https://www.solarquotes.com.au/wp-content/uploads/2023/09/longi-himo6-scientist.pdf" TargetMode="External"/><Relationship Id="rId_hyperlink_36" Type="http://schemas.openxmlformats.org/officeDocument/2006/relationships/hyperlink" Target="https://www.solarquotes.com.au/wp-content/uploads/2023/09/longi-25-year-warranty-aus.pdf" TargetMode="External"/><Relationship Id="rId_hyperlink_37" Type="http://schemas.openxmlformats.org/officeDocument/2006/relationships/hyperlink" Target="https://www.solarquotes.com.au/panels/longi-solar-review.html" TargetMode="External"/><Relationship Id="rId_hyperlink_38" Type="http://schemas.openxmlformats.org/officeDocument/2006/relationships/hyperlink" Target="https://www.solarquotes.com.au/wp-content/uploads/2023/09/longi-himo6-explorer.pdf" TargetMode="External"/><Relationship Id="rId_hyperlink_39" Type="http://schemas.openxmlformats.org/officeDocument/2006/relationships/hyperlink" Target="https://www.solarquotes.com.au/wp-content/uploads/2023/09/longi-25-year-warranty-aus.pdf" TargetMode="External"/><Relationship Id="rId_hyperlink_40" Type="http://schemas.openxmlformats.org/officeDocument/2006/relationships/hyperlink" Target="https://www.solarquotes.com.au/panels/longi-solar-review.html" TargetMode="External"/><Relationship Id="rId_hyperlink_41" Type="http://schemas.openxmlformats.org/officeDocument/2006/relationships/hyperlink" Target="https://www.solarquotes.com.au/wp-content/uploads/2022/07/longi-himo-5m.pdf" TargetMode="External"/><Relationship Id="rId_hyperlink_42" Type="http://schemas.openxmlformats.org/officeDocument/2006/relationships/hyperlink" Target="https://www.solarquotes.com.au/wp-content/uploads/2022/07/longi-himo-5m-warranty.pdf" TargetMode="External"/><Relationship Id="rId_hyperlink_43" Type="http://schemas.openxmlformats.org/officeDocument/2006/relationships/hyperlink" Target="https://www.solarquotes.com.au/panels/longi-solar-review.html" TargetMode="External"/><Relationship Id="rId_hyperlink_44" Type="http://schemas.openxmlformats.org/officeDocument/2006/relationships/hyperlink" Target="https://www.solarquotes.com.au/wp-content/uploads/2023/10/Sumec-Phono-Helios-435-Q4_23-440-Q1_24-v3.1.pdf" TargetMode="External"/><Relationship Id="rId_hyperlink_45" Type="http://schemas.openxmlformats.org/officeDocument/2006/relationships/hyperlink" Target="https://www.solarquotes.com.au/wp-content/uploads/2023/01/Warranty-AUDual-Glass-Modules-AUS0812.pdf" TargetMode="External"/><Relationship Id="rId_hyperlink_46" Type="http://schemas.openxmlformats.org/officeDocument/2006/relationships/hyperlink" Target="https://www.solarquotes.com.au/panels/phono-review.html" TargetMode="External"/><Relationship Id="rId_hyperlink_47" Type="http://schemas.openxmlformats.org/officeDocument/2006/relationships/hyperlink" Target="https://www.solarquotes.com.au/wp-content/uploads/2022/09/rec-alpha-purer.pdf" TargetMode="External"/><Relationship Id="rId_hyperlink_48" Type="http://schemas.openxmlformats.org/officeDocument/2006/relationships/hyperlink" Target="https://www.solarquotes.com.au/wp-content/uploads/2022/09/warranty_alpha_rev_b.pdf" TargetMode="External"/><Relationship Id="rId_hyperlink_49" Type="http://schemas.openxmlformats.org/officeDocument/2006/relationships/hyperlink" Target="https://www.solarquotes.com.au/panels/rec-review.html" TargetMode="External"/><Relationship Id="rId_hyperlink_50" Type="http://schemas.openxmlformats.org/officeDocument/2006/relationships/hyperlink" Target="https://www.solarquotes.com.au/wp-content/uploads/2022/03/rec-alpha-pure.pdf" TargetMode="External"/><Relationship Id="rId_hyperlink_51" Type="http://schemas.openxmlformats.org/officeDocument/2006/relationships/hyperlink" Target="https://www.solarquotes.com.au/wp-content/uploads/2022/03/rec-warranty-alpha-pure.pdf" TargetMode="External"/><Relationship Id="rId_hyperlink_52" Type="http://schemas.openxmlformats.org/officeDocument/2006/relationships/hyperlink" Target="https://www.solarquotes.com.au/panels/rec-review.html" TargetMode="External"/><Relationship Id="rId_hyperlink_53" Type="http://schemas.openxmlformats.org/officeDocument/2006/relationships/hyperlink" Target="https://www.solarquotes.com.au/wp-content/uploads/2023/01/rec-twinpeak-5.pdf" TargetMode="External"/><Relationship Id="rId_hyperlink_54" Type="http://schemas.openxmlformats.org/officeDocument/2006/relationships/hyperlink" Target="https://www.solarquotes.com.au/wp-content/uploads/2023/01/rec-warranty-2023.pdf" TargetMode="External"/><Relationship Id="rId_hyperlink_55" Type="http://schemas.openxmlformats.org/officeDocument/2006/relationships/hyperlink" Target="https://www.solarquotes.com.au/panels/rec-review.html" TargetMode="External"/><Relationship Id="rId_hyperlink_56" Type="http://schemas.openxmlformats.org/officeDocument/2006/relationships/hyperlink" Target="https://www.solarquotes.com.au/wp-content/uploads/2023/01/rec-twinpeak5-black.pdf" TargetMode="External"/><Relationship Id="rId_hyperlink_57" Type="http://schemas.openxmlformats.org/officeDocument/2006/relationships/hyperlink" Target="https://www.solarquotes.com.au/wp-content/uploads/2023/01/rec-warranty-2023.pdf" TargetMode="External"/><Relationship Id="rId_hyperlink_58" Type="http://schemas.openxmlformats.org/officeDocument/2006/relationships/hyperlink" Target="https://www.solarquotes.com.au/panels/rec-review.html" TargetMode="External"/><Relationship Id="rId_hyperlink_59" Type="http://schemas.openxmlformats.org/officeDocument/2006/relationships/hyperlink" Target="https://www.solarquotes.com.au/wp-content/uploads/2024/01/REC-alpha-pure-rx.pdf" TargetMode="External"/><Relationship Id="rId_hyperlink_60" Type="http://schemas.openxmlformats.org/officeDocument/2006/relationships/hyperlink" Target="https://www.solarquotes.com.au/wp-content/uploads/2022/09/warranty_alpha_rev_b.pdf" TargetMode="External"/><Relationship Id="rId_hyperlink_61" Type="http://schemas.openxmlformats.org/officeDocument/2006/relationships/hyperlink" Target="https://www.solarquotes.com.au/panels/rec-review.html" TargetMode="External"/><Relationship Id="rId_hyperlink_62" Type="http://schemas.openxmlformats.org/officeDocument/2006/relationships/hyperlink" Target="https://www.solarquotes.com.au/wp-content/uploads/2022/12/RSM40-8-390-415M-IEC1500V-30mm-2022H1-2-EN_Black-frame-AU.pdf" TargetMode="External"/><Relationship Id="rId_hyperlink_63" Type="http://schemas.openxmlformats.org/officeDocument/2006/relationships/hyperlink" Target="https://www.solarquotes.com.au/wp-content/uploads/2021/09/risen-titan-warranty.pdf" TargetMode="External"/><Relationship Id="rId_hyperlink_64" Type="http://schemas.openxmlformats.org/officeDocument/2006/relationships/hyperlink" Target="https://www.solarquotes.com.au/panels/risen-review.html" TargetMode="External"/><Relationship Id="rId_hyperlink_65" Type="http://schemas.openxmlformats.org/officeDocument/2006/relationships/hyperlink" Target="https://www.solarquotes.com.au/wp-content/uploads/2023/01/risen-titan-s-440.pdf" TargetMode="External"/><Relationship Id="rId_hyperlink_66" Type="http://schemas.openxmlformats.org/officeDocument/2006/relationships/hyperlink" Target="https://www.solarquotes.com.au/wp-content/uploads/2021/09/risen-titan-warranty.pdf" TargetMode="External"/><Relationship Id="rId_hyperlink_67" Type="http://schemas.openxmlformats.org/officeDocument/2006/relationships/hyperlink" Target="https://www.solarquotes.com.au/panels/risen-review.html" TargetMode="External"/><Relationship Id="rId_hyperlink_68" Type="http://schemas.openxmlformats.org/officeDocument/2006/relationships/hyperlink" Target="https://www.solarquotes.com.au/wp-content/uploads/2023/04/risen-topcon.pdf" TargetMode="External"/><Relationship Id="rId_hyperlink_69" Type="http://schemas.openxmlformats.org/officeDocument/2006/relationships/hyperlink" Target="https://www.solarquotes.com.au/panels/risen-review.html" TargetMode="External"/><Relationship Id="rId_hyperlink_70" Type="http://schemas.openxmlformats.org/officeDocument/2006/relationships/hyperlink" Target="https://www.solarquotes.com.au/wp-content/uploads/2024/01/seraphim-topcon.pdf" TargetMode="External"/><Relationship Id="rId_hyperlink_71" Type="http://schemas.openxmlformats.org/officeDocument/2006/relationships/hyperlink" Target="https://www.solarquotes.com.au/wp-content/uploads/2022/03/seraphim-warranty.pdf" TargetMode="External"/><Relationship Id="rId_hyperlink_72" Type="http://schemas.openxmlformats.org/officeDocument/2006/relationships/hyperlink" Target="https://www.solarquotes.com.au/panels/seraphim-review.html" TargetMode="External"/><Relationship Id="rId_hyperlink_73" Type="http://schemas.openxmlformats.org/officeDocument/2006/relationships/hyperlink" Target="https://www.solarquotes.com.au/wp-content/uploads/2023/01/SRP-400-415-BMD-Full-Black-BG_28-Frame_182_AU_2022V1.0.pdf" TargetMode="External"/><Relationship Id="rId_hyperlink_74" Type="http://schemas.openxmlformats.org/officeDocument/2006/relationships/hyperlink" Target="https://www.solarquotes.com.au/wp-content/uploads/2022/03/seraphim-warranty.pdf" TargetMode="External"/><Relationship Id="rId_hyperlink_75" Type="http://schemas.openxmlformats.org/officeDocument/2006/relationships/hyperlink" Target="https://www.solarquotes.com.au/panels/seraphim-review.html" TargetMode="External"/><Relationship Id="rId_hyperlink_76" Type="http://schemas.openxmlformats.org/officeDocument/2006/relationships/hyperlink" Target="https://www.solarquotes.com.au/wp-content/uploads/2023/01/seraphim-SIV-415.pdf" TargetMode="External"/><Relationship Id="rId_hyperlink_77" Type="http://schemas.openxmlformats.org/officeDocument/2006/relationships/hyperlink" Target="https://www.solarquotes.com.au/wp-content/uploads/2022/03/seraphim-warranty.pdf" TargetMode="External"/><Relationship Id="rId_hyperlink_78" Type="http://schemas.openxmlformats.org/officeDocument/2006/relationships/hyperlink" Target="https://www.solarquotes.com.au/panels/seraphim-review.html" TargetMode="External"/><Relationship Id="rId_hyperlink_79" Type="http://schemas.openxmlformats.org/officeDocument/2006/relationships/hyperlink" Target="https://www.solarquotes.com.au/wp-content/uploads/2022/02/solahart-silhouette.pdf" TargetMode="External"/><Relationship Id="rId_hyperlink_80" Type="http://schemas.openxmlformats.org/officeDocument/2006/relationships/hyperlink" Target="https://www.solarquotes.com.au/wp-content/uploads/2022/02/solahart-warranty.pdf" TargetMode="External"/><Relationship Id="rId_hyperlink_81" Type="http://schemas.openxmlformats.org/officeDocument/2006/relationships/hyperlink" Target="https://www.solarquotes.com.au/panels/solahart-review.html" TargetMode="External"/><Relationship Id="rId_hyperlink_82" Type="http://schemas.openxmlformats.org/officeDocument/2006/relationships/hyperlink" Target="https://www.solarquotes.com.au/wp-content/uploads/2024/03/solahart-suncell.pdf" TargetMode="External"/><Relationship Id="rId_hyperlink_83" Type="http://schemas.openxmlformats.org/officeDocument/2006/relationships/hyperlink" Target="https://www.solarquotes.com.au/wp-content/uploads/2022/02/solahart-warranty.pdf" TargetMode="External"/><Relationship Id="rId_hyperlink_84" Type="http://schemas.openxmlformats.org/officeDocument/2006/relationships/hyperlink" Target="https://www.solarquotes.com.au/panels/solahart-review.html" TargetMode="External"/><Relationship Id="rId_hyperlink_85" Type="http://schemas.openxmlformats.org/officeDocument/2006/relationships/hyperlink" Target="https://www.solarquotes.com.au/wp-content/uploads/2020/12/se-smart-panel-j-white-framed-datasheet-aus.pdf" TargetMode="External"/><Relationship Id="rId_hyperlink_86" Type="http://schemas.openxmlformats.org/officeDocument/2006/relationships/hyperlink" Target="https://www.solarquotes.com.au/wp-content/uploads/2020/12/se-limited-warranty-smart-pv-panel-54-cell-december-2022-aus.pdf" TargetMode="External"/><Relationship Id="rId_hyperlink_87" Type="http://schemas.openxmlformats.org/officeDocument/2006/relationships/hyperlink" Target="https://www.solarquotes.com.au/inverters/solaredge-review.html" TargetMode="External"/><Relationship Id="rId_hyperlink_88" Type="http://schemas.openxmlformats.org/officeDocument/2006/relationships/hyperlink" Target="https://www.solarquotes.com.au/wp-content/uploads/2022/11/sunpower-p6-datasheet.pdf" TargetMode="External"/><Relationship Id="rId_hyperlink_89" Type="http://schemas.openxmlformats.org/officeDocument/2006/relationships/hyperlink" Target="https://www.solarquotes.com.au/wp-content/uploads/2021/03/sunpower-p3-new-warranty.pdf" TargetMode="External"/><Relationship Id="rId_hyperlink_90" Type="http://schemas.openxmlformats.org/officeDocument/2006/relationships/hyperlink" Target="https://www.solarquotes.com.au/panels/sunpower-review.html" TargetMode="External"/><Relationship Id="rId_hyperlink_91" Type="http://schemas.openxmlformats.org/officeDocument/2006/relationships/hyperlink" Target="https://www.solarquotes.com.au/wp-content/uploads/2022/04/sunpower-maxeon-6.pdf" TargetMode="External"/><Relationship Id="rId_hyperlink_92" Type="http://schemas.openxmlformats.org/officeDocument/2006/relationships/hyperlink" Target="https://www.solarquotes.com.au/wp-content/uploads/2021/02/sunpower_maxeon_ac_warranty.pdf" TargetMode="External"/><Relationship Id="rId_hyperlink_93" Type="http://schemas.openxmlformats.org/officeDocument/2006/relationships/hyperlink" Target="https://www.solarquotes.com.au/panels/sunpower-review.html" TargetMode="External"/><Relationship Id="rId_hyperlink_94" Type="http://schemas.openxmlformats.org/officeDocument/2006/relationships/hyperlink" Target="https://www.solarquotes.com.au/wp-content/uploads/2021/02/sunpower-maxeon-5.pdf" TargetMode="External"/><Relationship Id="rId_hyperlink_95" Type="http://schemas.openxmlformats.org/officeDocument/2006/relationships/hyperlink" Target="https://www.solarquotes.com.au/wp-content/uploads/2021/02/sunpower_maxeon_ac_warranty.pdf" TargetMode="External"/><Relationship Id="rId_hyperlink_96" Type="http://schemas.openxmlformats.org/officeDocument/2006/relationships/hyperlink" Target="https://www.solarquotes.com.au/panels/sunpower-review.html" TargetMode="External"/><Relationship Id="rId_hyperlink_97" Type="http://schemas.openxmlformats.org/officeDocument/2006/relationships/hyperlink" Target="https://www.solarquotes.com.au/wp-content/uploads/2024/02/sunpower-maxeon3.pdf" TargetMode="External"/><Relationship Id="rId_hyperlink_98" Type="http://schemas.openxmlformats.org/officeDocument/2006/relationships/hyperlink" Target="https://www.solarquotes.com.au/wp-content/uploads/2024/02/sunpower-maxeon-warranty.pdf" TargetMode="External"/><Relationship Id="rId_hyperlink_99" Type="http://schemas.openxmlformats.org/officeDocument/2006/relationships/hyperlink" Target="https://www.solarquotes.com.au/panels/sunpower-review.html" TargetMode="External"/><Relationship Id="rId_hyperlink_100" Type="http://schemas.openxmlformats.org/officeDocument/2006/relationships/hyperlink" Target="https://www.solarquotes.com.au/wp-content/uploads/2024/02/sunpower-maxeon3.pdf" TargetMode="External"/><Relationship Id="rId_hyperlink_101" Type="http://schemas.openxmlformats.org/officeDocument/2006/relationships/hyperlink" Target="https://www.solarquotes.com.au/wp-content/uploads/2024/02/sunpower-maxeon-warranty.pdf" TargetMode="External"/><Relationship Id="rId_hyperlink_102" Type="http://schemas.openxmlformats.org/officeDocument/2006/relationships/hyperlink" Target="https://www.solarquotes.com.au/panels/sunpower-review.html" TargetMode="External"/><Relationship Id="rId_hyperlink_103" Type="http://schemas.openxmlformats.org/officeDocument/2006/relationships/hyperlink" Target="https://www.solarquotes.com.au/wp-content/uploads/2023/07/ultra-v-pro-415-ntype.pdf" TargetMode="External"/><Relationship Id="rId_hyperlink_104" Type="http://schemas.openxmlformats.org/officeDocument/2006/relationships/hyperlink" Target="https://www.solarquotes.com.au/wp-content/uploads/2023/07/suntech-warranty-2023.pdf" TargetMode="External"/><Relationship Id="rId_hyperlink_105" Type="http://schemas.openxmlformats.org/officeDocument/2006/relationships/hyperlink" Target="https://www.solarquotes.com.au/panels/suntech-review.html" TargetMode="External"/><Relationship Id="rId_hyperlink_106" Type="http://schemas.openxmlformats.org/officeDocument/2006/relationships/hyperlink" Target="https://www.solarquotes.com.au/wp-content/uploads/2023/07/ultra-v-pro-440.pdf" TargetMode="External"/><Relationship Id="rId_hyperlink_107" Type="http://schemas.openxmlformats.org/officeDocument/2006/relationships/hyperlink" Target="https://www.solarquotes.com.au/wp-content/uploads/2023/07/suntech-warranty-2023.pdf" TargetMode="External"/><Relationship Id="rId_hyperlink_108" Type="http://schemas.openxmlformats.org/officeDocument/2006/relationships/hyperlink" Target="https://www.solarquotes.com.au/panels/suntech-review.html" TargetMode="External"/><Relationship Id="rId_hyperlink_109" Type="http://schemas.openxmlformats.org/officeDocument/2006/relationships/hyperlink" Target="https://www.solarquotes.com.au/wp-content/uploads/2023/01/Datasheet-STP415S-C54-Umhm.pdf" TargetMode="External"/><Relationship Id="rId_hyperlink_110" Type="http://schemas.openxmlformats.org/officeDocument/2006/relationships/hyperlink" Target="https://www.solarquotes.com.au/wp-content/uploads/2023/01/suntech-warranty-2022.pdf" TargetMode="External"/><Relationship Id="rId_hyperlink_111" Type="http://schemas.openxmlformats.org/officeDocument/2006/relationships/hyperlink" Target="https://www.solarquotes.com.au/panels/suntech-review.html" TargetMode="External"/><Relationship Id="rId_hyperlink_112" Type="http://schemas.openxmlformats.org/officeDocument/2006/relationships/hyperlink" Target="https://www.solarquotes.com.au/wp-content/uploads/2022/07/tindo-karra-410w-datasheet.pdf" TargetMode="External"/><Relationship Id="rId_hyperlink_113" Type="http://schemas.openxmlformats.org/officeDocument/2006/relationships/hyperlink" Target="https://www.solarquotes.com.au/wp-content/uploads/2022/07/tindo-product-warranty-2022.pdf" TargetMode="External"/><Relationship Id="rId_hyperlink_114" Type="http://schemas.openxmlformats.org/officeDocument/2006/relationships/hyperlink" Target="https://www.solarquotes.com.au/panels/tindo-solar-review.html" TargetMode="External"/><Relationship Id="rId_hyperlink_115" Type="http://schemas.openxmlformats.org/officeDocument/2006/relationships/hyperlink" Target="https://www.solarquotes.com.au/wp-content/uploads/2023/05/trina-vertex-s-440.pdf" TargetMode="External"/><Relationship Id="rId_hyperlink_116" Type="http://schemas.openxmlformats.org/officeDocument/2006/relationships/hyperlink" Target="https://www.solarquotes.com.au/wp-content/uploads/2023/05/trina-vertexsplus-warranty.pdf" TargetMode="External"/><Relationship Id="rId_hyperlink_117" Type="http://schemas.openxmlformats.org/officeDocument/2006/relationships/hyperlink" Target="https://www.solarquotes.com.au/panels/trina-review.html" TargetMode="External"/><Relationship Id="rId_hyperlink_118" Type="http://schemas.openxmlformats.org/officeDocument/2006/relationships/hyperlink" Target="https://www.solarquotes.com.au/wp-content/uploads/2021/03/trina-vertex-s.pdf" TargetMode="External"/><Relationship Id="rId_hyperlink_119" Type="http://schemas.openxmlformats.org/officeDocument/2006/relationships/hyperlink" Target="https://www.solarquotes.com.au/wp-content/uploads/2022/09/trina-vertexsplus-warranty.pdf" TargetMode="External"/><Relationship Id="rId_hyperlink_120" Type="http://schemas.openxmlformats.org/officeDocument/2006/relationships/hyperlink" Target="https://www.solarquotes.com.au/panels/trina-review.html" TargetMode="External"/><Relationship Id="rId_hyperlink_121" Type="http://schemas.openxmlformats.org/officeDocument/2006/relationships/hyperlink" Target="https://www.solarquotes.com.au/wp-content/uploads/2021/03/trina-vertex-s-1.pdf" TargetMode="External"/><Relationship Id="rId_hyperlink_122" Type="http://schemas.openxmlformats.org/officeDocument/2006/relationships/hyperlink" Target="https://www.solarquotes.com.au/wp-content/uploads/2021/03/trina-warranty-2023.pdf" TargetMode="External"/><Relationship Id="rId_hyperlink_123" Type="http://schemas.openxmlformats.org/officeDocument/2006/relationships/hyperlink" Target="https://www.solarquotes.com.au/panels/trina-review.html" TargetMode="External"/><Relationship Id="rId_hyperlink_124" Type="http://schemas.openxmlformats.org/officeDocument/2006/relationships/hyperlink" Target="https://www.solarquotes.com.au/wp-content/uploads/2023/05/winaico-ngx-d3.pdf" TargetMode="External"/><Relationship Id="rId_hyperlink_125" Type="http://schemas.openxmlformats.org/officeDocument/2006/relationships/hyperlink" Target="https://www.solarquotes.com.au/wp-content/uploads/2023/05/winaico-ngx-warranty.pdf" TargetMode="External"/><Relationship Id="rId_hyperlink_126" Type="http://schemas.openxmlformats.org/officeDocument/2006/relationships/hyperlink" Target="https://www.solarquotes.com.au/panels/winaico-review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4"/>
  <sheetViews>
    <sheetView tabSelected="1" workbookViewId="0" showGridLines="true" showRowColHeaders="1">
      <selection activeCell="B1" sqref="B1"/>
    </sheetView>
  </sheetViews>
  <sheetFormatPr defaultRowHeight="14.4" outlineLevelRow="0" outlineLevelCol="0"/>
  <cols>
    <col min="1" max="1" width="39" customWidth="true" style="1"/>
    <col min="27" max="27" width="39" customWidth="true" style="1"/>
    <col min="2" max="2" width="39" customWidth="true" style="1"/>
    <col min="28" max="28" width="39" customWidth="true" style="1"/>
    <col min="3" max="3" width="39" customWidth="true" style="1"/>
    <col min="29" max="29" width="39" customWidth="true" style="1"/>
    <col min="4" max="4" width="39" customWidth="true" style="1"/>
    <col min="30" max="30" width="39" customWidth="true" style="1"/>
    <col min="5" max="5" width="39" customWidth="true" style="1"/>
    <col min="31" max="31" width="39" customWidth="true" style="1"/>
    <col min="6" max="6" width="39" customWidth="true" style="1"/>
    <col min="32" max="32" width="39" customWidth="true" style="1"/>
    <col min="7" max="7" width="39" customWidth="true" style="1"/>
    <col min="33" max="33" width="39" customWidth="true" style="1"/>
    <col min="8" max="8" width="39" customWidth="true" style="1"/>
    <col min="34" max="34" width="39" customWidth="true" style="1"/>
    <col min="9" max="9" width="39" customWidth="true" style="1"/>
    <col min="35" max="35" width="39" customWidth="true" style="1"/>
    <col min="10" max="10" width="39" customWidth="true" style="1"/>
    <col min="36" max="36" width="39" customWidth="true" style="1"/>
    <col min="11" max="11" width="39" customWidth="true" style="1"/>
    <col min="37" max="37" width="39" customWidth="true" style="1"/>
    <col min="12" max="12" width="39" customWidth="true" style="1"/>
    <col min="38" max="38" width="39" customWidth="true" style="1"/>
    <col min="13" max="13" width="39" customWidth="true" style="1"/>
    <col min="39" max="39" width="39" customWidth="true" style="1"/>
    <col min="14" max="14" width="39" customWidth="true" style="1"/>
    <col min="40" max="40" width="39" customWidth="true" style="1"/>
    <col min="15" max="15" width="39" customWidth="true" style="1"/>
    <col min="41" max="41" width="39" customWidth="true" style="1"/>
    <col min="16" max="16" width="39" customWidth="true" style="1"/>
    <col min="42" max="42" width="39" customWidth="true" style="1"/>
    <col min="17" max="17" width="39" customWidth="true" style="1"/>
    <col min="43" max="43" width="39" customWidth="true" style="1"/>
    <col min="18" max="18" width="39" customWidth="true" style="1"/>
    <col min="44" max="44" width="39" customWidth="true" style="1"/>
    <col min="19" max="19" width="39" customWidth="true" style="1"/>
    <col min="45" max="45" width="39" customWidth="true" style="1"/>
    <col min="20" max="20" width="39" customWidth="true" style="1"/>
    <col min="46" max="46" width="39" customWidth="true" style="1"/>
    <col min="21" max="21" width="39" customWidth="true" style="1"/>
    <col min="47" max="47" width="39" customWidth="true" style="1"/>
    <col min="22" max="22" width="39" customWidth="true" style="1"/>
    <col min="48" max="48" width="39" customWidth="true" style="1"/>
    <col min="23" max="23" width="39" customWidth="true" style="1"/>
    <col min="49" max="49" width="39" customWidth="true" style="1"/>
    <col min="24" max="24" width="39" customWidth="true" style="1"/>
    <col min="50" max="50" width="39" customWidth="true" style="1"/>
    <col min="25" max="25" width="39" customWidth="true" style="1"/>
    <col min="51" max="51" width="39" customWidth="true" style="1"/>
    <col min="26" max="26" width="39" customWidth="true" style="1"/>
    <col min="52" max="52" width="39" customWidth="true" style="1"/>
  </cols>
  <sheetData>
    <row r="1" spans="1:52">
      <c r="A1" s="3" t="s">
        <v>0</v>
      </c>
      <c r="B1" s="4" t="str">
        <f>HYPERLINK("https://www.solarquotes.com.au/","Latest version here")</f>
        <v>Latest version here</v>
      </c>
    </row>
    <row r="2" spans="1:5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5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32</v>
      </c>
      <c r="J3" s="1" t="s">
        <v>33</v>
      </c>
      <c r="K3" s="1">
        <v>9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1" t="s">
        <v>40</v>
      </c>
      <c r="S3" s="1" t="s">
        <v>41</v>
      </c>
      <c r="T3" s="1" t="s">
        <v>42</v>
      </c>
      <c r="U3" s="2" t="str">
        <f>HYPERLINK("https://www.solarquotes.com.au/wp-content/uploads/2022/11/CS-Datasheet-HiKu6_CS6R-MS_v1.9_AU-±5W.pdf","Yes")</f>
        <v>Yes</v>
      </c>
      <c r="V3" s="2" t="str">
        <f>HYPERLINK("https://www.solarquotes.com.au/wp-content/uploads/2022/11/PV_KuHiKu_Module_Warranty_au-v1.8-1.pdf","Yes")</f>
        <v>Yes</v>
      </c>
      <c r="X3" s="2" t="str">
        <f>HYPERLINK("https://www.solarquotes.com.au/panels/canadian-solar-inc-review.html","Here")</f>
        <v>Here</v>
      </c>
    </row>
    <row r="4" spans="1:52">
      <c r="A4" s="1" t="s">
        <v>43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31</v>
      </c>
      <c r="H4" s="1" t="s">
        <v>32</v>
      </c>
      <c r="I4" s="1" t="s">
        <v>32</v>
      </c>
      <c r="J4" s="1" t="s">
        <v>49</v>
      </c>
      <c r="K4" s="1">
        <v>9</v>
      </c>
      <c r="L4" s="1" t="s">
        <v>34</v>
      </c>
      <c r="M4" s="1" t="s">
        <v>50</v>
      </c>
      <c r="N4" s="1" t="s">
        <v>36</v>
      </c>
      <c r="O4" s="1" t="s">
        <v>37</v>
      </c>
      <c r="P4" s="1" t="s">
        <v>38</v>
      </c>
      <c r="Q4" s="1" t="s">
        <v>39</v>
      </c>
      <c r="R4" s="1" t="s">
        <v>51</v>
      </c>
      <c r="S4" s="1" t="s">
        <v>52</v>
      </c>
      <c r="T4" s="1" t="s">
        <v>42</v>
      </c>
      <c r="U4" s="2" t="str">
        <f>HYPERLINK("https://www.solarquotes.com.au/wp-content/uploads/2023/01/canadian-solar-hihero.pdf","Yes")</f>
        <v>Yes</v>
      </c>
      <c r="V4" s="2" t="str">
        <f>HYPERLINK("https://www.solarquotes.com.au/wp-content/uploads/2023/01/canadian-hihero-warranty.pdf","Yes")</f>
        <v>Yes</v>
      </c>
      <c r="X4" s="2" t="str">
        <f>HYPERLINK("https://www.solarquotes.com.au/panels/canadian-solar-inc-review.html","Here")</f>
        <v>Here</v>
      </c>
    </row>
    <row r="5" spans="1:52">
      <c r="A5" s="1" t="s">
        <v>53</v>
      </c>
      <c r="B5" s="1" t="s">
        <v>54</v>
      </c>
      <c r="C5" s="1" t="s">
        <v>55</v>
      </c>
      <c r="D5" s="1" t="s">
        <v>56</v>
      </c>
      <c r="E5" s="1" t="s">
        <v>57</v>
      </c>
      <c r="F5" s="1" t="s">
        <v>58</v>
      </c>
      <c r="G5" s="1" t="s">
        <v>31</v>
      </c>
      <c r="H5" s="1" t="s">
        <v>32</v>
      </c>
      <c r="I5" s="1" t="s">
        <v>32</v>
      </c>
      <c r="J5" s="1" t="s">
        <v>59</v>
      </c>
      <c r="K5" s="1">
        <v>9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2" t="str">
        <f>HYPERLINK("https://www.solarquotes.com.au/wp-content/uploads/2021/10/canadian-solar-hiku-132.pdf","Yes")</f>
        <v>Yes</v>
      </c>
      <c r="V5" s="2" t="str">
        <f>HYPERLINK("https://www.solarquotes.com.au/wp-content/uploads/2020/12/canadian-hiku-warranty.pdf","Yes")</f>
        <v>Yes</v>
      </c>
      <c r="W5" s="1" t="s">
        <v>60</v>
      </c>
      <c r="X5" s="2" t="str">
        <f>HYPERLINK("https://www.solarquotes.com.au/panels/canadian-solar-inc-review.html","Here")</f>
        <v>Here</v>
      </c>
    </row>
    <row r="6" spans="1:52">
      <c r="A6" s="1" t="s">
        <v>61</v>
      </c>
      <c r="B6" s="1" t="s">
        <v>62</v>
      </c>
      <c r="C6" s="1" t="s">
        <v>63</v>
      </c>
      <c r="D6" s="1" t="s">
        <v>64</v>
      </c>
      <c r="E6" s="1" t="s">
        <v>47</v>
      </c>
      <c r="F6" s="1" t="s">
        <v>65</v>
      </c>
      <c r="G6" s="1" t="s">
        <v>31</v>
      </c>
      <c r="H6" s="1" t="s">
        <v>32</v>
      </c>
      <c r="I6" s="1" t="s">
        <v>32</v>
      </c>
      <c r="J6" s="1" t="s">
        <v>33</v>
      </c>
      <c r="K6" s="1">
        <v>9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1" t="s">
        <v>40</v>
      </c>
      <c r="S6" s="1" t="s">
        <v>41</v>
      </c>
      <c r="T6" s="1" t="s">
        <v>42</v>
      </c>
      <c r="U6" s="2" t="str">
        <f>HYPERLINK("https://www.solarquotes.com.au/wp-content/uploads/2023/07/canadian-solar-TOPHiKu6.pdf","Yes")</f>
        <v>Yes</v>
      </c>
      <c r="V6" s="2" t="str">
        <f>HYPERLINK("https://www.solarquotes.com.au/wp-content/uploads/2023/07/cs-tophiku-warranty.pdf","Yes")</f>
        <v>Yes</v>
      </c>
      <c r="X6" s="2" t="str">
        <f>HYPERLINK("https://www.solarquotes.com.au/panels/canadian-solar-inc-review.html","Here")</f>
        <v>Here</v>
      </c>
    </row>
    <row r="7" spans="1:52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32</v>
      </c>
      <c r="I7" s="1" t="s">
        <v>73</v>
      </c>
      <c r="J7" s="1" t="s">
        <v>74</v>
      </c>
      <c r="K7" s="1" t="s">
        <v>75</v>
      </c>
      <c r="L7" s="1" t="s">
        <v>34</v>
      </c>
      <c r="M7" s="1" t="s">
        <v>35</v>
      </c>
      <c r="N7" s="1" t="s">
        <v>76</v>
      </c>
      <c r="O7" s="1" t="s">
        <v>37</v>
      </c>
      <c r="P7" s="1" t="s">
        <v>77</v>
      </c>
      <c r="Q7" s="1" t="s">
        <v>39</v>
      </c>
      <c r="R7" s="1" t="s">
        <v>40</v>
      </c>
      <c r="S7" s="1" t="s">
        <v>41</v>
      </c>
      <c r="T7" s="1" t="s">
        <v>78</v>
      </c>
      <c r="U7" s="2" t="str">
        <f>HYPERLINK("https://www.solarquotes.com.au/wp-content/uploads/2021/10/Hyundai-M3-SHINGLED-UF-BF-25Y-Solar-Panels.pdf","Yes")</f>
        <v>Yes</v>
      </c>
      <c r="V7" s="2" t="str">
        <f>HYPERLINK("https://www.solarquotes.com.au/wp-content/uploads/2021/01/Hyundai-Limited-Warranty-JUNE-1-2020-_HiE_R3-1.pdf","Yes")</f>
        <v>Yes</v>
      </c>
      <c r="X7" s="2" t="str">
        <f>HYPERLINK("https://www.solarquotes.com.au/panels/hyundai-solar-review.html","Here")</f>
        <v>Here</v>
      </c>
    </row>
    <row r="8" spans="1:52">
      <c r="A8" s="1" t="s">
        <v>79</v>
      </c>
      <c r="B8" s="1" t="s">
        <v>80</v>
      </c>
      <c r="C8" s="1" t="s">
        <v>27</v>
      </c>
      <c r="D8" s="1" t="s">
        <v>81</v>
      </c>
      <c r="E8" s="1" t="s">
        <v>82</v>
      </c>
      <c r="F8" s="1" t="s">
        <v>83</v>
      </c>
      <c r="G8" s="1" t="s">
        <v>31</v>
      </c>
      <c r="H8" s="1" t="s">
        <v>32</v>
      </c>
      <c r="I8" s="1" t="s">
        <v>32</v>
      </c>
      <c r="J8" s="1" t="s">
        <v>84</v>
      </c>
      <c r="K8" s="1">
        <v>9</v>
      </c>
      <c r="L8" s="1" t="s">
        <v>34</v>
      </c>
      <c r="M8" s="1" t="s">
        <v>85</v>
      </c>
      <c r="N8" s="1" t="s">
        <v>86</v>
      </c>
      <c r="O8" s="1" t="s">
        <v>37</v>
      </c>
      <c r="P8" s="1" t="s">
        <v>77</v>
      </c>
      <c r="Q8" s="1" t="s">
        <v>39</v>
      </c>
      <c r="R8" s="1" t="s">
        <v>87</v>
      </c>
      <c r="S8" s="1" t="s">
        <v>88</v>
      </c>
      <c r="T8" s="1" t="s">
        <v>78</v>
      </c>
      <c r="U8" s="2" t="str">
        <f>HYPERLINK("https://www.solarquotes.com.au/wp-content/uploads/2022/05/ja-solar-jam54s30.pdf","Yes")</f>
        <v>Yes</v>
      </c>
      <c r="V8" s="2" t="str">
        <f>HYPERLINK("https://www.solarquotes.com.au/wp-content/uploads/2019/06/ja-solar-warranty.pdf","Yes")</f>
        <v>Yes</v>
      </c>
      <c r="W8" s="1" t="s">
        <v>86</v>
      </c>
      <c r="X8" s="2" t="str">
        <f>HYPERLINK("https://www.solarquotes.com.au/panels/ja-solar-review.html","Here")</f>
        <v>Here</v>
      </c>
    </row>
    <row r="9" spans="1:52">
      <c r="A9" s="1" t="s">
        <v>89</v>
      </c>
      <c r="B9" s="1" t="s">
        <v>90</v>
      </c>
      <c r="C9" s="1" t="s">
        <v>63</v>
      </c>
      <c r="D9" s="1" t="s">
        <v>91</v>
      </c>
      <c r="E9" s="1" t="s">
        <v>92</v>
      </c>
      <c r="F9" s="1" t="s">
        <v>93</v>
      </c>
      <c r="G9" s="1" t="s">
        <v>31</v>
      </c>
      <c r="H9" s="1" t="s">
        <v>32</v>
      </c>
      <c r="I9" s="1" t="s">
        <v>32</v>
      </c>
      <c r="J9" s="1" t="s">
        <v>94</v>
      </c>
      <c r="K9" s="1">
        <v>9</v>
      </c>
      <c r="L9" s="1" t="s">
        <v>34</v>
      </c>
      <c r="M9" s="1" t="s">
        <v>85</v>
      </c>
      <c r="N9" s="1" t="s">
        <v>86</v>
      </c>
      <c r="O9" s="1" t="s">
        <v>37</v>
      </c>
      <c r="P9" s="1" t="s">
        <v>77</v>
      </c>
      <c r="Q9" s="1" t="s">
        <v>95</v>
      </c>
      <c r="R9" s="1" t="s">
        <v>87</v>
      </c>
      <c r="S9" s="1" t="s">
        <v>88</v>
      </c>
      <c r="T9" s="1" t="s">
        <v>78</v>
      </c>
      <c r="U9" s="2" t="str">
        <f>HYPERLINK("https://www.solarquotes.com.au/wp-content/uploads/2023/07/JAM54S30-LR.pdf","Yes")</f>
        <v>Yes</v>
      </c>
      <c r="V9" s="2" t="str">
        <f>HYPERLINK("https://www.solarquotes.com.au/wp-content/uploads/2023/07/JA-SOLAR-MODULE-PRODUCT-LIMITED-WARRANTY【AUSTRALIA】.pdf","Yes")</f>
        <v>Yes</v>
      </c>
      <c r="W9" s="1" t="s">
        <v>86</v>
      </c>
      <c r="X9" s="2" t="str">
        <f>HYPERLINK("https://www.solarquotes.com.au/panels/ja-solar-review.html","Here")</f>
        <v>Here</v>
      </c>
    </row>
    <row r="10" spans="1:52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92</v>
      </c>
      <c r="F10" s="1" t="s">
        <v>93</v>
      </c>
      <c r="G10" s="1" t="s">
        <v>31</v>
      </c>
      <c r="H10" s="1" t="s">
        <v>32</v>
      </c>
      <c r="I10" s="1" t="s">
        <v>32</v>
      </c>
      <c r="J10" s="1" t="s">
        <v>100</v>
      </c>
      <c r="K10" s="1">
        <v>9</v>
      </c>
      <c r="L10" s="1" t="s">
        <v>34</v>
      </c>
      <c r="M10" s="1" t="s">
        <v>101</v>
      </c>
      <c r="N10" s="1" t="s">
        <v>86</v>
      </c>
      <c r="O10" s="1" t="s">
        <v>37</v>
      </c>
      <c r="P10" s="1" t="s">
        <v>77</v>
      </c>
      <c r="Q10" s="1" t="s">
        <v>95</v>
      </c>
      <c r="R10" s="1" t="s">
        <v>102</v>
      </c>
      <c r="S10" s="1" t="s">
        <v>103</v>
      </c>
      <c r="T10" s="1" t="s">
        <v>78</v>
      </c>
      <c r="U10" s="2" t="str">
        <f>HYPERLINK("https://www.solarquotes.com.au/wp-content/uploads/2023/08/JA-deepblue-4.0.pdf","Yes")</f>
        <v>Yes</v>
      </c>
      <c r="V10" s="2" t="str">
        <f>HYPERLINK("https://www.solarquotes.com.au/wp-content/uploads/2023/07/JA-SOLAR-MODULE-PRODUCT-LIMITED-WARRANTY【AUSTRALIA】.pdf","Yes")</f>
        <v>Yes</v>
      </c>
      <c r="W10" s="1" t="s">
        <v>86</v>
      </c>
      <c r="X10" s="2" t="str">
        <f>HYPERLINK("https://www.solarquotes.com.au/panels/ja-solar-review.html","Here")</f>
        <v>Here</v>
      </c>
    </row>
    <row r="11" spans="1:52">
      <c r="A11" s="1" t="s">
        <v>104</v>
      </c>
      <c r="B11" s="1" t="s">
        <v>105</v>
      </c>
      <c r="C11" s="1" t="s">
        <v>98</v>
      </c>
      <c r="D11" s="1" t="s">
        <v>106</v>
      </c>
      <c r="E11" s="1" t="s">
        <v>107</v>
      </c>
      <c r="F11" s="1" t="s">
        <v>108</v>
      </c>
      <c r="G11" s="1" t="s">
        <v>31</v>
      </c>
      <c r="H11" s="1" t="s">
        <v>32</v>
      </c>
      <c r="I11" s="1" t="s">
        <v>32</v>
      </c>
      <c r="J11" s="1" t="s">
        <v>100</v>
      </c>
      <c r="K11" s="1">
        <v>9</v>
      </c>
      <c r="L11" s="1" t="s">
        <v>34</v>
      </c>
      <c r="M11" s="1" t="s">
        <v>101</v>
      </c>
      <c r="N11" s="1" t="s">
        <v>76</v>
      </c>
      <c r="O11" s="1" t="s">
        <v>37</v>
      </c>
      <c r="P11" s="1" t="s">
        <v>77</v>
      </c>
      <c r="Q11" s="1" t="s">
        <v>39</v>
      </c>
      <c r="R11" s="1" t="s">
        <v>109</v>
      </c>
      <c r="S11" s="1" t="s">
        <v>110</v>
      </c>
      <c r="T11" s="1" t="s">
        <v>42</v>
      </c>
      <c r="U11" s="2" t="str">
        <f>HYPERLINK("https://www.solarquotes.com.au/wp-content/uploads/2023/04/Jinko-tiger-neo-440.pdf","Yes")</f>
        <v>Yes</v>
      </c>
      <c r="V11" s="2" t="str">
        <f>HYPERLINK("https://www.solarquotes.com.au/wp-content/uploads/2023/04/jinko-neo-warranty.pdf","Yes")</f>
        <v>Yes</v>
      </c>
      <c r="X11" s="2" t="str">
        <f>HYPERLINK("https://www.solarquotes.com.au/panels/jinko-solar-review.html","Here")</f>
        <v>Here</v>
      </c>
    </row>
    <row r="12" spans="1:52">
      <c r="A12" s="1" t="s">
        <v>111</v>
      </c>
      <c r="B12" s="1" t="s">
        <v>112</v>
      </c>
      <c r="C12" s="1" t="s">
        <v>113</v>
      </c>
      <c r="D12" s="1" t="s">
        <v>114</v>
      </c>
      <c r="E12" s="1" t="s">
        <v>107</v>
      </c>
      <c r="F12" s="1" t="s">
        <v>115</v>
      </c>
      <c r="G12" s="1" t="s">
        <v>31</v>
      </c>
      <c r="H12" s="1" t="s">
        <v>32</v>
      </c>
      <c r="I12" s="1" t="s">
        <v>32</v>
      </c>
      <c r="J12" s="1" t="s">
        <v>100</v>
      </c>
      <c r="K12" s="1">
        <v>9</v>
      </c>
      <c r="L12" s="1" t="s">
        <v>34</v>
      </c>
      <c r="M12" s="1" t="s">
        <v>101</v>
      </c>
      <c r="N12" s="1" t="s">
        <v>76</v>
      </c>
      <c r="O12" s="1" t="s">
        <v>37</v>
      </c>
      <c r="P12" s="1" t="s">
        <v>77</v>
      </c>
      <c r="Q12" s="1" t="s">
        <v>39</v>
      </c>
      <c r="R12" s="1" t="s">
        <v>109</v>
      </c>
      <c r="S12" s="1" t="s">
        <v>103</v>
      </c>
      <c r="T12" s="1" t="s">
        <v>42</v>
      </c>
      <c r="U12" s="2" t="str">
        <f>HYPERLINK("https://www.solarquotes.com.au/wp-content/uploads/2022/02/jinko-tiger-neo-s.pdf","Yes")</f>
        <v>Yes</v>
      </c>
      <c r="V12" s="2" t="str">
        <f>HYPERLINK("https://www.solarquotes.com.au/wp-content/uploads/2022/02/jinko-neo-warranty.pdf","Yes")</f>
        <v>Yes</v>
      </c>
      <c r="X12" s="2" t="str">
        <f>HYPERLINK("https://www.solarquotes.com.au/panels/jinko-solar-review.html","Here")</f>
        <v>Here</v>
      </c>
    </row>
    <row r="13" spans="1:52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29</v>
      </c>
      <c r="F13" s="1" t="s">
        <v>120</v>
      </c>
      <c r="G13" s="1" t="s">
        <v>31</v>
      </c>
      <c r="H13" s="1" t="s">
        <v>32</v>
      </c>
      <c r="I13" s="1" t="s">
        <v>32</v>
      </c>
      <c r="J13" s="1" t="s">
        <v>121</v>
      </c>
      <c r="K13" s="1">
        <v>9</v>
      </c>
      <c r="L13" s="1" t="s">
        <v>34</v>
      </c>
      <c r="M13" s="1" t="s">
        <v>101</v>
      </c>
      <c r="N13" s="1" t="s">
        <v>76</v>
      </c>
      <c r="O13" s="1" t="s">
        <v>37</v>
      </c>
      <c r="P13" s="1" t="s">
        <v>77</v>
      </c>
      <c r="Q13" s="1" t="s">
        <v>39</v>
      </c>
      <c r="R13" s="1" t="s">
        <v>109</v>
      </c>
      <c r="S13" s="1" t="s">
        <v>110</v>
      </c>
      <c r="T13" s="1" t="s">
        <v>42</v>
      </c>
      <c r="U13" s="2" t="str">
        <f>HYPERLINK("https://www.solarquotes.com.au/wp-content/uploads/2022/11/jinko-tiger-neo-470.pdf","Yes")</f>
        <v>Yes</v>
      </c>
      <c r="V13" s="2" t="str">
        <f>HYPERLINK("https://www.solarquotes.com.au/wp-content/uploads/2022/11/jinko-neo-warranty.pdf","Yes")</f>
        <v>Yes</v>
      </c>
      <c r="X13" s="2" t="str">
        <f>HYPERLINK("https://www.solarquotes.com.au/panels/jinko-solar-review.html","Here")</f>
        <v>Here</v>
      </c>
    </row>
    <row r="14" spans="1:52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 t="s">
        <v>83</v>
      </c>
      <c r="G14" s="1" t="s">
        <v>31</v>
      </c>
      <c r="H14" s="1" t="s">
        <v>32</v>
      </c>
      <c r="I14" s="1" t="s">
        <v>32</v>
      </c>
      <c r="J14" s="1" t="s">
        <v>127</v>
      </c>
      <c r="K14" s="1" t="s">
        <v>75</v>
      </c>
      <c r="L14" s="1" t="s">
        <v>34</v>
      </c>
      <c r="M14" s="1" t="s">
        <v>128</v>
      </c>
      <c r="N14" s="1" t="s">
        <v>129</v>
      </c>
      <c r="O14" s="1" t="s">
        <v>37</v>
      </c>
      <c r="P14" s="1" t="s">
        <v>77</v>
      </c>
      <c r="Q14" s="1" t="s">
        <v>39</v>
      </c>
      <c r="R14" s="1" t="s">
        <v>130</v>
      </c>
      <c r="S14" s="1" t="s">
        <v>131</v>
      </c>
      <c r="T14" s="1" t="s">
        <v>42</v>
      </c>
      <c r="U14" s="2" t="str">
        <f>HYPERLINK("https://www.solarquotes.com.au/wp-content/uploads/2023/09/longi-himo6-scientist.pdf","Yes")</f>
        <v>Yes</v>
      </c>
      <c r="V14" s="2" t="str">
        <f>HYPERLINK("https://www.solarquotes.com.au/wp-content/uploads/2023/09/longi-25-year-warranty-aus.pdf","Yes")</f>
        <v>Yes</v>
      </c>
      <c r="W14" s="1" t="s">
        <v>86</v>
      </c>
      <c r="X14" s="2" t="str">
        <f>HYPERLINK("https://www.solarquotes.com.au/panels/longi-solar-review.html","Here")</f>
        <v>Here</v>
      </c>
    </row>
    <row r="15" spans="1:52">
      <c r="A15" s="1" t="s">
        <v>132</v>
      </c>
      <c r="B15" s="1" t="s">
        <v>133</v>
      </c>
      <c r="C15" s="1" t="s">
        <v>134</v>
      </c>
      <c r="D15" s="1" t="s">
        <v>135</v>
      </c>
      <c r="E15" s="1" t="s">
        <v>126</v>
      </c>
      <c r="F15" s="1" t="s">
        <v>71</v>
      </c>
      <c r="G15" s="1" t="s">
        <v>31</v>
      </c>
      <c r="H15" s="1" t="s">
        <v>32</v>
      </c>
      <c r="I15" s="1" t="s">
        <v>32</v>
      </c>
      <c r="J15" s="1" t="s">
        <v>127</v>
      </c>
      <c r="K15" s="1" t="s">
        <v>75</v>
      </c>
      <c r="L15" s="1" t="s">
        <v>34</v>
      </c>
      <c r="M15" s="1" t="s">
        <v>128</v>
      </c>
      <c r="N15" s="1" t="s">
        <v>129</v>
      </c>
      <c r="O15" s="1" t="s">
        <v>37</v>
      </c>
      <c r="P15" s="1" t="s">
        <v>77</v>
      </c>
      <c r="Q15" s="1" t="s">
        <v>39</v>
      </c>
      <c r="R15" s="1" t="s">
        <v>130</v>
      </c>
      <c r="S15" s="1" t="s">
        <v>131</v>
      </c>
      <c r="T15" s="1" t="s">
        <v>42</v>
      </c>
      <c r="U15" s="2" t="str">
        <f>HYPERLINK("https://www.solarquotes.com.au/wp-content/uploads/2023/09/longi-himo6-explorer.pdf","Yes")</f>
        <v>Yes</v>
      </c>
      <c r="V15" s="2" t="str">
        <f>HYPERLINK("https://www.solarquotes.com.au/wp-content/uploads/2023/09/longi-25-year-warranty-aus.pdf","Yes")</f>
        <v>Yes</v>
      </c>
      <c r="W15" s="1" t="s">
        <v>86</v>
      </c>
      <c r="X15" s="2" t="str">
        <f>HYPERLINK("https://www.solarquotes.com.au/panels/longi-solar-review.html","Here")</f>
        <v>Here</v>
      </c>
    </row>
    <row r="16" spans="1:52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 t="s">
        <v>141</v>
      </c>
      <c r="G16" s="1" t="s">
        <v>31</v>
      </c>
      <c r="H16" s="1" t="s">
        <v>32</v>
      </c>
      <c r="I16" s="1" t="s">
        <v>32</v>
      </c>
      <c r="J16" s="1" t="s">
        <v>127</v>
      </c>
      <c r="K16" s="1">
        <v>9</v>
      </c>
      <c r="L16" s="1" t="s">
        <v>34</v>
      </c>
      <c r="M16" s="1" t="s">
        <v>35</v>
      </c>
      <c r="N16" s="1" t="s">
        <v>129</v>
      </c>
      <c r="O16" s="1" t="s">
        <v>37</v>
      </c>
      <c r="P16" s="1" t="s">
        <v>77</v>
      </c>
      <c r="Q16" s="1" t="s">
        <v>39</v>
      </c>
      <c r="R16" s="1" t="s">
        <v>40</v>
      </c>
      <c r="S16" s="1" t="s">
        <v>142</v>
      </c>
      <c r="T16" s="1" t="s">
        <v>42</v>
      </c>
      <c r="U16" s="2" t="str">
        <f>HYPERLINK("https://www.solarquotes.com.au/wp-content/uploads/2022/07/longi-himo-5m.pdf","Yes")</f>
        <v>Yes</v>
      </c>
      <c r="V16" s="2" t="str">
        <f>HYPERLINK("https://www.solarquotes.com.au/wp-content/uploads/2022/07/longi-himo-5m-warranty.pdf","Yes")</f>
        <v>Yes</v>
      </c>
      <c r="W16" s="1" t="s">
        <v>86</v>
      </c>
      <c r="X16" s="2" t="str">
        <f>HYPERLINK("https://www.solarquotes.com.au/panels/longi-solar-review.html","Here")</f>
        <v>Here</v>
      </c>
    </row>
    <row r="17" spans="1:52">
      <c r="A17" s="1" t="s">
        <v>143</v>
      </c>
      <c r="B17" s="1" t="s">
        <v>144</v>
      </c>
      <c r="C17" s="1" t="s">
        <v>98</v>
      </c>
      <c r="D17" s="1" t="s">
        <v>106</v>
      </c>
      <c r="E17" s="1" t="s">
        <v>145</v>
      </c>
      <c r="F17" s="1" t="s">
        <v>146</v>
      </c>
      <c r="G17" s="1" t="s">
        <v>147</v>
      </c>
      <c r="H17" s="1" t="s">
        <v>32</v>
      </c>
      <c r="I17" s="1" t="s">
        <v>32</v>
      </c>
      <c r="J17" s="1" t="s">
        <v>148</v>
      </c>
      <c r="K17" s="1">
        <v>5</v>
      </c>
      <c r="L17" s="1" t="s">
        <v>34</v>
      </c>
      <c r="M17" s="1" t="s">
        <v>149</v>
      </c>
      <c r="N17" s="1" t="s">
        <v>150</v>
      </c>
      <c r="O17" s="1" t="s">
        <v>37</v>
      </c>
      <c r="P17" s="1" t="s">
        <v>77</v>
      </c>
      <c r="Q17" s="1" t="s">
        <v>151</v>
      </c>
      <c r="R17" s="1" t="s">
        <v>152</v>
      </c>
      <c r="S17" s="1" t="s">
        <v>153</v>
      </c>
      <c r="T17" s="1" t="s">
        <v>42</v>
      </c>
      <c r="U17" s="2" t="str">
        <f>HYPERLINK("https://www.solarquotes.com.au/wp-content/uploads/2023/10/Sumec-Phono-Helios-435-Q4_23-440-Q1_24-v3.1.pdf","Yes")</f>
        <v>Yes</v>
      </c>
      <c r="V17" s="2" t="str">
        <f>HYPERLINK("https://www.solarquotes.com.au/wp-content/uploads/2023/01/Warranty-AUDual-Glass-Modules-AUS0812.pdf","Yes")</f>
        <v>Yes</v>
      </c>
      <c r="W17" s="1" t="s">
        <v>154</v>
      </c>
      <c r="X17" s="2" t="str">
        <f>HYPERLINK("https://www.solarquotes.com.au/panels/phono-review.html","Here")</f>
        <v>Here</v>
      </c>
    </row>
    <row r="18" spans="1:52">
      <c r="A18" s="1" t="s">
        <v>155</v>
      </c>
      <c r="B18" s="1" t="s">
        <v>156</v>
      </c>
      <c r="C18" s="1" t="s">
        <v>157</v>
      </c>
      <c r="D18" s="1" t="s">
        <v>158</v>
      </c>
      <c r="E18" s="1" t="s">
        <v>159</v>
      </c>
      <c r="F18" s="1" t="s">
        <v>160</v>
      </c>
      <c r="G18" s="1" t="s">
        <v>147</v>
      </c>
      <c r="H18" s="1" t="s">
        <v>161</v>
      </c>
      <c r="I18" s="1" t="s">
        <v>162</v>
      </c>
      <c r="J18" s="1" t="s">
        <v>84</v>
      </c>
      <c r="K18" s="1">
        <v>16</v>
      </c>
      <c r="L18" s="1" t="s">
        <v>34</v>
      </c>
      <c r="M18" s="1" t="s">
        <v>50</v>
      </c>
      <c r="N18" s="1" t="s">
        <v>150</v>
      </c>
      <c r="O18" s="1" t="s">
        <v>163</v>
      </c>
      <c r="P18" s="1" t="s">
        <v>164</v>
      </c>
      <c r="Q18" s="1" t="s">
        <v>39</v>
      </c>
      <c r="R18" s="1" t="s">
        <v>165</v>
      </c>
      <c r="S18" s="1" t="s">
        <v>166</v>
      </c>
      <c r="T18" s="1" t="s">
        <v>167</v>
      </c>
      <c r="U18" s="2" t="str">
        <f>HYPERLINK("https://www.solarquotes.com.au/wp-content/uploads/2022/09/rec-alpha-purer.pdf","Yes")</f>
        <v>Yes</v>
      </c>
      <c r="V18" s="2" t="str">
        <f>HYPERLINK("https://www.solarquotes.com.au/wp-content/uploads/2022/09/warranty_alpha_rev_b.pdf","Yes")</f>
        <v>Yes</v>
      </c>
      <c r="W18" s="1" t="s">
        <v>86</v>
      </c>
      <c r="X18" s="2" t="str">
        <f>HYPERLINK("https://www.solarquotes.com.au/panels/rec-review.html","Here")</f>
        <v>Here</v>
      </c>
    </row>
    <row r="19" spans="1:52">
      <c r="A19" s="1" t="s">
        <v>168</v>
      </c>
      <c r="B19" s="1" t="s">
        <v>169</v>
      </c>
      <c r="C19" s="1" t="s">
        <v>170</v>
      </c>
      <c r="D19" s="1" t="s">
        <v>171</v>
      </c>
      <c r="E19" s="1" t="s">
        <v>172</v>
      </c>
      <c r="F19" s="1" t="s">
        <v>173</v>
      </c>
      <c r="G19" s="1" t="s">
        <v>147</v>
      </c>
      <c r="H19" s="1" t="s">
        <v>161</v>
      </c>
      <c r="I19" s="1" t="s">
        <v>162</v>
      </c>
      <c r="J19" s="1" t="s">
        <v>74</v>
      </c>
      <c r="K19" s="1">
        <v>16</v>
      </c>
      <c r="L19" s="1" t="s">
        <v>34</v>
      </c>
      <c r="M19" s="1" t="s">
        <v>50</v>
      </c>
      <c r="N19" s="1" t="s">
        <v>150</v>
      </c>
      <c r="O19" s="1" t="s">
        <v>163</v>
      </c>
      <c r="P19" s="1" t="s">
        <v>164</v>
      </c>
      <c r="Q19" s="1" t="s">
        <v>39</v>
      </c>
      <c r="R19" s="1" t="s">
        <v>165</v>
      </c>
      <c r="S19" s="1" t="s">
        <v>166</v>
      </c>
      <c r="T19" s="1" t="s">
        <v>167</v>
      </c>
      <c r="U19" s="2" t="str">
        <f>HYPERLINK("https://www.solarquotes.com.au/wp-content/uploads/2022/03/rec-alpha-pure.pdf","Yes")</f>
        <v>Yes</v>
      </c>
      <c r="V19" s="2" t="str">
        <f>HYPERLINK("https://www.solarquotes.com.au/wp-content/uploads/2022/03/rec-warranty-alpha-pure.pdf","Yes")</f>
        <v>Yes</v>
      </c>
      <c r="W19" s="1" t="s">
        <v>86</v>
      </c>
      <c r="X19" s="2" t="str">
        <f>HYPERLINK("https://www.solarquotes.com.au/panels/rec-review.html","Here")</f>
        <v>Here</v>
      </c>
    </row>
    <row r="20" spans="1:52">
      <c r="A20" s="1" t="s">
        <v>174</v>
      </c>
      <c r="B20" s="1" t="s">
        <v>175</v>
      </c>
      <c r="C20" s="1" t="s">
        <v>176</v>
      </c>
      <c r="D20" s="1" t="s">
        <v>177</v>
      </c>
      <c r="E20" s="1" t="s">
        <v>178</v>
      </c>
      <c r="F20" s="1" t="s">
        <v>179</v>
      </c>
      <c r="G20" s="1" t="s">
        <v>31</v>
      </c>
      <c r="H20" s="1" t="s">
        <v>161</v>
      </c>
      <c r="I20" s="1" t="s">
        <v>162</v>
      </c>
      <c r="J20" s="1" t="s">
        <v>180</v>
      </c>
      <c r="K20" s="1">
        <v>9</v>
      </c>
      <c r="L20" s="1" t="s">
        <v>34</v>
      </c>
      <c r="M20" s="1" t="s">
        <v>35</v>
      </c>
      <c r="N20" s="1" t="s">
        <v>150</v>
      </c>
      <c r="O20" s="1" t="s">
        <v>181</v>
      </c>
      <c r="P20" s="1" t="s">
        <v>182</v>
      </c>
      <c r="Q20" s="1" t="s">
        <v>39</v>
      </c>
      <c r="R20" s="1" t="s">
        <v>183</v>
      </c>
      <c r="S20" s="1" t="s">
        <v>184</v>
      </c>
      <c r="T20" s="1" t="s">
        <v>167</v>
      </c>
      <c r="U20" s="2" t="str">
        <f>HYPERLINK("https://www.solarquotes.com.au/wp-content/uploads/2023/01/rec-twinpeak-5.pdf","Yes")</f>
        <v>Yes</v>
      </c>
      <c r="V20" s="2" t="str">
        <f>HYPERLINK("https://www.solarquotes.com.au/wp-content/uploads/2023/01/rec-warranty-2023.pdf","Yes")</f>
        <v>Yes</v>
      </c>
      <c r="X20" s="2" t="str">
        <f>HYPERLINK("https://www.solarquotes.com.au/panels/rec-review.html","Here")</f>
        <v>Here</v>
      </c>
    </row>
    <row r="21" spans="1:52">
      <c r="A21" s="1" t="s">
        <v>185</v>
      </c>
      <c r="B21" s="1" t="s">
        <v>186</v>
      </c>
      <c r="C21" s="1" t="s">
        <v>187</v>
      </c>
      <c r="D21" s="1" t="s">
        <v>188</v>
      </c>
      <c r="E21" s="1" t="s">
        <v>178</v>
      </c>
      <c r="F21" s="1" t="s">
        <v>179</v>
      </c>
      <c r="G21" s="1" t="s">
        <v>31</v>
      </c>
      <c r="H21" s="1" t="s">
        <v>161</v>
      </c>
      <c r="I21" s="1" t="s">
        <v>162</v>
      </c>
      <c r="J21" s="1" t="s">
        <v>180</v>
      </c>
      <c r="K21" s="1">
        <v>9</v>
      </c>
      <c r="L21" s="1" t="s">
        <v>34</v>
      </c>
      <c r="M21" s="1" t="s">
        <v>35</v>
      </c>
      <c r="N21" s="1" t="s">
        <v>150</v>
      </c>
      <c r="O21" s="1" t="s">
        <v>181</v>
      </c>
      <c r="P21" s="1" t="s">
        <v>182</v>
      </c>
      <c r="Q21" s="1" t="s">
        <v>39</v>
      </c>
      <c r="R21" s="1" t="s">
        <v>183</v>
      </c>
      <c r="S21" s="1" t="s">
        <v>184</v>
      </c>
      <c r="T21" s="1" t="s">
        <v>167</v>
      </c>
      <c r="U21" s="2" t="str">
        <f>HYPERLINK("https://www.solarquotes.com.au/wp-content/uploads/2023/01/rec-twinpeak5-black.pdf","Yes")</f>
        <v>Yes</v>
      </c>
      <c r="V21" s="2" t="str">
        <f>HYPERLINK("https://www.solarquotes.com.au/wp-content/uploads/2023/01/rec-warranty-2023.pdf","Yes")</f>
        <v>Yes</v>
      </c>
      <c r="W21" s="1" t="s">
        <v>189</v>
      </c>
      <c r="X21" s="2" t="str">
        <f>HYPERLINK("https://www.solarquotes.com.au/panels/rec-review.html","Here")</f>
        <v>Here</v>
      </c>
    </row>
    <row r="22" spans="1:52">
      <c r="A22" s="1" t="s">
        <v>190</v>
      </c>
      <c r="B22" s="1" t="s">
        <v>191</v>
      </c>
      <c r="C22" s="1" t="s">
        <v>192</v>
      </c>
      <c r="D22" s="1" t="s">
        <v>193</v>
      </c>
      <c r="E22" s="1" t="s">
        <v>194</v>
      </c>
      <c r="F22" s="1" t="s">
        <v>195</v>
      </c>
      <c r="G22" s="1" t="s">
        <v>147</v>
      </c>
      <c r="H22" s="1" t="s">
        <v>161</v>
      </c>
      <c r="I22" s="1" t="s">
        <v>162</v>
      </c>
      <c r="J22" s="1" t="s">
        <v>196</v>
      </c>
      <c r="K22" s="1">
        <v>16</v>
      </c>
      <c r="L22" s="1" t="s">
        <v>34</v>
      </c>
      <c r="M22" s="1" t="s">
        <v>50</v>
      </c>
      <c r="N22" s="1" t="s">
        <v>150</v>
      </c>
      <c r="O22" s="1" t="s">
        <v>163</v>
      </c>
      <c r="P22" s="1" t="s">
        <v>164</v>
      </c>
      <c r="Q22" s="1" t="s">
        <v>39</v>
      </c>
      <c r="R22" s="1" t="s">
        <v>197</v>
      </c>
      <c r="S22" s="1" t="s">
        <v>166</v>
      </c>
      <c r="T22" s="1" t="s">
        <v>167</v>
      </c>
      <c r="U22" s="2" t="str">
        <f>HYPERLINK("https://www.solarquotes.com.au/wp-content/uploads/2024/01/REC-alpha-pure-rx.pdf","Yes")</f>
        <v>Yes</v>
      </c>
      <c r="V22" s="2" t="str">
        <f>HYPERLINK("https://www.solarquotes.com.au/wp-content/uploads/2022/09/warranty_alpha_rev_b.pdf","Yes")</f>
        <v>Yes</v>
      </c>
      <c r="W22" s="1" t="s">
        <v>86</v>
      </c>
      <c r="X22" s="2" t="str">
        <f>HYPERLINK("https://www.solarquotes.com.au/panels/rec-review.html","Here")</f>
        <v>Here</v>
      </c>
    </row>
    <row r="23" spans="1:52">
      <c r="A23" s="1" t="s">
        <v>198</v>
      </c>
      <c r="B23" s="1" t="s">
        <v>199</v>
      </c>
      <c r="C23" s="1" t="s">
        <v>200</v>
      </c>
      <c r="D23" s="1" t="s">
        <v>201</v>
      </c>
      <c r="E23" s="1" t="s">
        <v>202</v>
      </c>
      <c r="F23" s="1" t="s">
        <v>65</v>
      </c>
      <c r="G23" s="1" t="s">
        <v>31</v>
      </c>
      <c r="H23" s="1" t="s">
        <v>32</v>
      </c>
      <c r="I23" s="1" t="s">
        <v>32</v>
      </c>
      <c r="J23" s="1" t="s">
        <v>203</v>
      </c>
      <c r="K23" s="1">
        <v>9</v>
      </c>
      <c r="L23" s="1" t="s">
        <v>34</v>
      </c>
      <c r="M23" s="1" t="s">
        <v>35</v>
      </c>
      <c r="N23" s="1" t="s">
        <v>204</v>
      </c>
      <c r="O23" s="1" t="s">
        <v>37</v>
      </c>
      <c r="P23" s="1" t="s">
        <v>77</v>
      </c>
      <c r="Q23" s="1" t="s">
        <v>39</v>
      </c>
      <c r="R23" s="1" t="s">
        <v>40</v>
      </c>
      <c r="S23" s="1" t="s">
        <v>41</v>
      </c>
      <c r="T23" s="1" t="s">
        <v>42</v>
      </c>
      <c r="U23" s="2" t="str">
        <f>HYPERLINK("https://www.solarquotes.com.au/wp-content/uploads/2022/12/RSM40-8-390-415M-IEC1500V-30mm-2022H1-2-EN_Black-frame-AU.pdf","Yes")</f>
        <v>Yes</v>
      </c>
      <c r="V23" s="2" t="str">
        <f>HYPERLINK("https://www.solarquotes.com.au/wp-content/uploads/2021/09/risen-titan-warranty.pdf","Yes")</f>
        <v>Yes</v>
      </c>
      <c r="W23" s="1" t="s">
        <v>86</v>
      </c>
      <c r="X23" s="2" t="str">
        <f>HYPERLINK("https://www.solarquotes.com.au/panels/risen-review.html","Here")</f>
        <v>Here</v>
      </c>
    </row>
    <row r="24" spans="1:52">
      <c r="A24" s="1" t="s">
        <v>205</v>
      </c>
      <c r="B24" s="1" t="s">
        <v>206</v>
      </c>
      <c r="C24" s="1" t="s">
        <v>207</v>
      </c>
      <c r="D24" s="1" t="s">
        <v>208</v>
      </c>
      <c r="E24" s="1" t="s">
        <v>202</v>
      </c>
      <c r="F24" s="1" t="s">
        <v>209</v>
      </c>
      <c r="G24" s="1" t="s">
        <v>31</v>
      </c>
      <c r="H24" s="1" t="s">
        <v>32</v>
      </c>
      <c r="I24" s="1" t="s">
        <v>32</v>
      </c>
      <c r="J24" s="1" t="s">
        <v>59</v>
      </c>
      <c r="K24" s="1">
        <v>9</v>
      </c>
      <c r="L24" s="1" t="s">
        <v>34</v>
      </c>
      <c r="M24" s="1" t="s">
        <v>35</v>
      </c>
      <c r="N24" s="1" t="s">
        <v>204</v>
      </c>
      <c r="O24" s="1" t="s">
        <v>37</v>
      </c>
      <c r="P24" s="1" t="s">
        <v>77</v>
      </c>
      <c r="Q24" s="1" t="s">
        <v>39</v>
      </c>
      <c r="R24" s="1" t="s">
        <v>40</v>
      </c>
      <c r="S24" s="1" t="s">
        <v>41</v>
      </c>
      <c r="T24" s="1" t="s">
        <v>42</v>
      </c>
      <c r="U24" s="2" t="str">
        <f>HYPERLINK("https://www.solarquotes.com.au/wp-content/uploads/2023/01/risen-titan-s-440.pdf","Yes")</f>
        <v>Yes</v>
      </c>
      <c r="V24" s="2" t="str">
        <f>HYPERLINK("https://www.solarquotes.com.au/wp-content/uploads/2021/09/risen-titan-warranty.pdf","Yes")</f>
        <v>Yes</v>
      </c>
      <c r="W24" s="1" t="s">
        <v>86</v>
      </c>
      <c r="X24" s="2" t="str">
        <f>HYPERLINK("https://www.solarquotes.com.au/panels/risen-review.html","Here")</f>
        <v>Here</v>
      </c>
    </row>
    <row r="25" spans="1:52">
      <c r="A25" s="1" t="s">
        <v>210</v>
      </c>
      <c r="B25" s="1" t="s">
        <v>211</v>
      </c>
      <c r="C25" s="1" t="s">
        <v>45</v>
      </c>
      <c r="D25" s="1" t="s">
        <v>46</v>
      </c>
      <c r="E25" s="1" t="s">
        <v>202</v>
      </c>
      <c r="F25" s="1" t="s">
        <v>71</v>
      </c>
      <c r="G25" s="1" t="s">
        <v>31</v>
      </c>
      <c r="H25" s="1" t="s">
        <v>32</v>
      </c>
      <c r="I25" s="1" t="s">
        <v>32</v>
      </c>
      <c r="J25" s="1" t="s">
        <v>100</v>
      </c>
      <c r="K25" s="1">
        <v>9</v>
      </c>
      <c r="L25" s="1" t="s">
        <v>34</v>
      </c>
      <c r="M25" s="1" t="s">
        <v>101</v>
      </c>
      <c r="N25" s="1" t="s">
        <v>204</v>
      </c>
      <c r="O25" s="1" t="s">
        <v>37</v>
      </c>
      <c r="P25" s="1" t="s">
        <v>77</v>
      </c>
      <c r="Q25" s="1" t="s">
        <v>39</v>
      </c>
      <c r="R25" s="1" t="s">
        <v>102</v>
      </c>
      <c r="S25" s="1" t="s">
        <v>103</v>
      </c>
      <c r="T25" s="1" t="s">
        <v>42</v>
      </c>
      <c r="U25" s="2" t="str">
        <f>HYPERLINK("https://www.solarquotes.com.au/wp-content/uploads/2023/04/risen-topcon.pdf","Yes")</f>
        <v>Yes</v>
      </c>
      <c r="V25" s="1" t="s">
        <v>78</v>
      </c>
      <c r="W25" s="1" t="s">
        <v>86</v>
      </c>
      <c r="X25" s="2" t="str">
        <f>HYPERLINK("https://www.solarquotes.com.au/panels/risen-review.html","Here")</f>
        <v>Here</v>
      </c>
    </row>
    <row r="26" spans="1:52">
      <c r="A26" s="1" t="s">
        <v>212</v>
      </c>
      <c r="B26" s="1" t="s">
        <v>213</v>
      </c>
      <c r="C26" s="1" t="s">
        <v>98</v>
      </c>
      <c r="D26" s="1" t="s">
        <v>106</v>
      </c>
      <c r="E26" s="1" t="s">
        <v>107</v>
      </c>
      <c r="F26" s="1" t="s">
        <v>108</v>
      </c>
      <c r="G26" s="1" t="s">
        <v>31</v>
      </c>
      <c r="H26" s="1" t="s">
        <v>32</v>
      </c>
      <c r="I26" s="1" t="s">
        <v>32</v>
      </c>
      <c r="J26" s="1" t="s">
        <v>214</v>
      </c>
      <c r="K26" s="1">
        <v>9</v>
      </c>
      <c r="L26" s="1" t="s">
        <v>34</v>
      </c>
      <c r="M26" s="1" t="s">
        <v>128</v>
      </c>
      <c r="N26" s="1" t="s">
        <v>215</v>
      </c>
      <c r="O26" s="1" t="s">
        <v>37</v>
      </c>
      <c r="P26" s="1" t="s">
        <v>77</v>
      </c>
      <c r="Q26" s="1" t="s">
        <v>151</v>
      </c>
      <c r="R26" s="1" t="s">
        <v>130</v>
      </c>
      <c r="S26" s="1" t="s">
        <v>110</v>
      </c>
      <c r="T26" s="1" t="s">
        <v>78</v>
      </c>
      <c r="U26" s="2" t="str">
        <f>HYPERLINK("https://www.solarquotes.com.au/wp-content/uploads/2024/01/seraphim-topcon.pdf","Yes")</f>
        <v>Yes</v>
      </c>
      <c r="V26" s="2" t="str">
        <f>HYPERLINK("https://www.solarquotes.com.au/wp-content/uploads/2022/03/seraphim-warranty.pdf","Yes")</f>
        <v>Yes</v>
      </c>
      <c r="W26" s="1" t="s">
        <v>86</v>
      </c>
      <c r="X26" s="2" t="str">
        <f>HYPERLINK("https://www.solarquotes.com.au/panels/seraphim-review.html","Here")</f>
        <v>Here</v>
      </c>
    </row>
    <row r="27" spans="1:52">
      <c r="A27" s="1" t="s">
        <v>216</v>
      </c>
      <c r="B27" s="1" t="s">
        <v>217</v>
      </c>
      <c r="C27" s="1" t="s">
        <v>218</v>
      </c>
      <c r="D27" s="1" t="s">
        <v>219</v>
      </c>
      <c r="E27" s="1" t="s">
        <v>220</v>
      </c>
      <c r="F27" s="1" t="s">
        <v>221</v>
      </c>
      <c r="G27" s="1" t="s">
        <v>31</v>
      </c>
      <c r="H27" s="1" t="s">
        <v>32</v>
      </c>
      <c r="I27" s="1" t="s">
        <v>32</v>
      </c>
      <c r="J27" s="1" t="s">
        <v>214</v>
      </c>
      <c r="K27" s="1">
        <v>9</v>
      </c>
      <c r="L27" s="1" t="s">
        <v>34</v>
      </c>
      <c r="M27" s="1" t="s">
        <v>35</v>
      </c>
      <c r="N27" s="1" t="s">
        <v>215</v>
      </c>
      <c r="O27" s="1" t="s">
        <v>37</v>
      </c>
      <c r="P27" s="1" t="s">
        <v>77</v>
      </c>
      <c r="Q27" s="1" t="s">
        <v>151</v>
      </c>
      <c r="R27" s="1" t="s">
        <v>40</v>
      </c>
      <c r="S27" s="1" t="s">
        <v>41</v>
      </c>
      <c r="T27" s="1" t="s">
        <v>78</v>
      </c>
      <c r="U27" s="2" t="str">
        <f>HYPERLINK("https://www.solarquotes.com.au/wp-content/uploads/2023/01/SRP-400-415-BMD-Full-Black-BG_28-Frame_182_AU_2022V1.0.pdf","Yes")</f>
        <v>Yes</v>
      </c>
      <c r="V27" s="2" t="str">
        <f>HYPERLINK("https://www.solarquotes.com.au/wp-content/uploads/2022/03/seraphim-warranty.pdf","Yes")</f>
        <v>Yes</v>
      </c>
      <c r="W27" s="1" t="s">
        <v>86</v>
      </c>
      <c r="X27" s="2" t="str">
        <f>HYPERLINK("https://www.solarquotes.com.au/panels/seraphim-review.html","Here")</f>
        <v>Here</v>
      </c>
    </row>
    <row r="28" spans="1:52">
      <c r="A28" s="1" t="s">
        <v>222</v>
      </c>
      <c r="B28" s="1" t="s">
        <v>223</v>
      </c>
      <c r="C28" s="1" t="s">
        <v>224</v>
      </c>
      <c r="D28" s="1" t="s">
        <v>219</v>
      </c>
      <c r="E28" s="1" t="s">
        <v>220</v>
      </c>
      <c r="F28" s="1" t="s">
        <v>221</v>
      </c>
      <c r="G28" s="1" t="s">
        <v>31</v>
      </c>
      <c r="H28" s="1" t="s">
        <v>32</v>
      </c>
      <c r="I28" s="1" t="s">
        <v>32</v>
      </c>
      <c r="J28" s="1" t="s">
        <v>225</v>
      </c>
      <c r="K28" s="1">
        <v>9</v>
      </c>
      <c r="L28" s="1" t="s">
        <v>34</v>
      </c>
      <c r="M28" s="1" t="s">
        <v>35</v>
      </c>
      <c r="N28" s="1" t="s">
        <v>215</v>
      </c>
      <c r="O28" s="1" t="s">
        <v>37</v>
      </c>
      <c r="P28" s="1" t="s">
        <v>77</v>
      </c>
      <c r="Q28" s="1" t="s">
        <v>39</v>
      </c>
      <c r="R28" s="1" t="s">
        <v>226</v>
      </c>
      <c r="S28" s="1" t="s">
        <v>41</v>
      </c>
      <c r="T28" s="1" t="s">
        <v>78</v>
      </c>
      <c r="U28" s="2" t="str">
        <f>HYPERLINK("https://www.solarquotes.com.au/wp-content/uploads/2023/01/seraphim-SIV-415.pdf","Yes")</f>
        <v>Yes</v>
      </c>
      <c r="V28" s="2" t="str">
        <f>HYPERLINK("https://www.solarquotes.com.au/wp-content/uploads/2022/03/seraphim-warranty.pdf","Yes")</f>
        <v>Yes</v>
      </c>
      <c r="W28" s="1" t="s">
        <v>86</v>
      </c>
      <c r="X28" s="2" t="str">
        <f>HYPERLINK("https://www.solarquotes.com.au/panels/seraphim-review.html","Here")</f>
        <v>Here</v>
      </c>
    </row>
    <row r="29" spans="1:52">
      <c r="A29" s="1" t="s">
        <v>227</v>
      </c>
      <c r="B29" s="1" t="s">
        <v>228</v>
      </c>
      <c r="C29" s="1" t="s">
        <v>98</v>
      </c>
      <c r="D29" s="1" t="s">
        <v>229</v>
      </c>
      <c r="E29" s="1" t="s">
        <v>230</v>
      </c>
      <c r="F29" s="1" t="s">
        <v>231</v>
      </c>
      <c r="G29" s="1" t="s">
        <v>31</v>
      </c>
      <c r="H29" s="1" t="s">
        <v>32</v>
      </c>
      <c r="I29" s="1" t="s">
        <v>232</v>
      </c>
      <c r="J29" s="1" t="s">
        <v>84</v>
      </c>
      <c r="K29" s="1">
        <v>12</v>
      </c>
      <c r="L29" s="1" t="s">
        <v>34</v>
      </c>
      <c r="M29" s="1" t="s">
        <v>128</v>
      </c>
      <c r="N29" s="1" t="s">
        <v>150</v>
      </c>
      <c r="O29" s="1" t="s">
        <v>37</v>
      </c>
      <c r="P29" s="1" t="s">
        <v>164</v>
      </c>
      <c r="Q29" s="1" t="s">
        <v>151</v>
      </c>
      <c r="R29" s="1" t="s">
        <v>102</v>
      </c>
      <c r="S29" s="1" t="s">
        <v>110</v>
      </c>
      <c r="T29" s="1" t="s">
        <v>42</v>
      </c>
      <c r="U29" s="2" t="str">
        <f>HYPERLINK("https://www.solarquotes.com.au/wp-content/uploads/2022/02/solahart-silhouette.pdf","Yes")</f>
        <v>Yes</v>
      </c>
      <c r="V29" s="2" t="str">
        <f>HYPERLINK("https://www.solarquotes.com.au/wp-content/uploads/2022/02/solahart-warranty.pdf","Yes")</f>
        <v>Yes</v>
      </c>
      <c r="X29" s="2" t="str">
        <f>HYPERLINK("https://www.solarquotes.com.au/panels/solahart-review.html","Here")</f>
        <v>Here</v>
      </c>
    </row>
    <row r="30" spans="1:52">
      <c r="A30" s="1" t="s">
        <v>233</v>
      </c>
      <c r="B30" s="1" t="s">
        <v>234</v>
      </c>
      <c r="C30" s="1" t="s">
        <v>98</v>
      </c>
      <c r="D30" s="1" t="s">
        <v>235</v>
      </c>
      <c r="E30" s="1" t="s">
        <v>178</v>
      </c>
      <c r="F30" s="1" t="s">
        <v>236</v>
      </c>
      <c r="G30" s="1" t="s">
        <v>31</v>
      </c>
      <c r="H30" s="1" t="s">
        <v>32</v>
      </c>
      <c r="I30" s="1" t="s">
        <v>232</v>
      </c>
      <c r="J30" s="1" t="s">
        <v>33</v>
      </c>
      <c r="K30" s="1">
        <v>12</v>
      </c>
      <c r="L30" s="1" t="s">
        <v>34</v>
      </c>
      <c r="M30" s="1" t="s">
        <v>128</v>
      </c>
      <c r="N30" s="1" t="s">
        <v>150</v>
      </c>
      <c r="O30" s="1" t="s">
        <v>37</v>
      </c>
      <c r="P30" s="1" t="s">
        <v>164</v>
      </c>
      <c r="Q30" s="1" t="s">
        <v>39</v>
      </c>
      <c r="R30" s="1" t="s">
        <v>102</v>
      </c>
      <c r="S30" s="1" t="s">
        <v>110</v>
      </c>
      <c r="T30" s="1" t="s">
        <v>42</v>
      </c>
      <c r="U30" s="2" t="str">
        <f>HYPERLINK("https://www.solarquotes.com.au/wp-content/uploads/2024/03/solahart-suncell.pdf","Yes")</f>
        <v>Yes</v>
      </c>
      <c r="V30" s="2" t="str">
        <f>HYPERLINK("https://www.solarquotes.com.au/wp-content/uploads/2022/02/solahart-warranty.pdf","Yes")</f>
        <v>Yes</v>
      </c>
      <c r="X30" s="2" t="str">
        <f>HYPERLINK("https://www.solarquotes.com.au/panels/solahart-review.html","Here")</f>
        <v>Here</v>
      </c>
    </row>
    <row r="31" spans="1:52">
      <c r="A31" s="1" t="s">
        <v>237</v>
      </c>
      <c r="B31" s="1" t="s">
        <v>238</v>
      </c>
      <c r="C31" s="1" t="s">
        <v>239</v>
      </c>
      <c r="D31" s="1" t="s">
        <v>240</v>
      </c>
      <c r="E31" s="1" t="s">
        <v>241</v>
      </c>
      <c r="F31" s="1" t="s">
        <v>242</v>
      </c>
      <c r="G31" s="1" t="s">
        <v>31</v>
      </c>
      <c r="H31" s="1" t="s">
        <v>32</v>
      </c>
      <c r="I31" s="1" t="s">
        <v>243</v>
      </c>
      <c r="J31" s="1" t="s">
        <v>244</v>
      </c>
      <c r="K31" s="1">
        <v>9</v>
      </c>
      <c r="L31" s="1" t="s">
        <v>34</v>
      </c>
      <c r="M31" s="1" t="s">
        <v>35</v>
      </c>
      <c r="N31" s="1" t="s">
        <v>86</v>
      </c>
      <c r="O31" s="1" t="s">
        <v>37</v>
      </c>
      <c r="P31" s="1" t="s">
        <v>77</v>
      </c>
      <c r="Q31" s="1" t="s">
        <v>39</v>
      </c>
      <c r="R31" s="1" t="s">
        <v>245</v>
      </c>
      <c r="S31" s="1" t="s">
        <v>41</v>
      </c>
      <c r="T31" s="1" t="s">
        <v>42</v>
      </c>
      <c r="U31" s="2" t="str">
        <f>HYPERLINK("https://www.solarquotes.com.au/wp-content/uploads/2020/12/se-smart-panel-j-white-framed-datasheet-aus.pdf","Yes")</f>
        <v>Yes</v>
      </c>
      <c r="V31" s="2" t="str">
        <f>HYPERLINK("https://www.solarquotes.com.au/wp-content/uploads/2020/12/se-limited-warranty-smart-pv-panel-54-cell-december-2022-aus.pdf","Yes")</f>
        <v>Yes</v>
      </c>
      <c r="W31" s="1" t="s">
        <v>246</v>
      </c>
      <c r="X31" s="2" t="str">
        <f>HYPERLINK("https://www.solarquotes.com.au/inverters/solaredge-review.html","Here")</f>
        <v>Here</v>
      </c>
    </row>
    <row r="32" spans="1:52">
      <c r="A32" s="1" t="s">
        <v>247</v>
      </c>
      <c r="B32" s="1" t="s">
        <v>248</v>
      </c>
      <c r="C32" s="1" t="s">
        <v>176</v>
      </c>
      <c r="D32" s="1" t="s">
        <v>249</v>
      </c>
      <c r="E32" s="1" t="s">
        <v>250</v>
      </c>
      <c r="F32" s="1" t="s">
        <v>251</v>
      </c>
      <c r="G32" s="1" t="s">
        <v>31</v>
      </c>
      <c r="H32" s="1" t="s">
        <v>32</v>
      </c>
      <c r="I32" s="1" t="s">
        <v>252</v>
      </c>
      <c r="J32" s="1" t="s">
        <v>203</v>
      </c>
      <c r="K32" s="1" t="s">
        <v>75</v>
      </c>
      <c r="L32" s="1" t="s">
        <v>34</v>
      </c>
      <c r="M32" s="1" t="s">
        <v>35</v>
      </c>
      <c r="N32" s="1" t="s">
        <v>150</v>
      </c>
      <c r="O32" s="1" t="s">
        <v>37</v>
      </c>
      <c r="P32" s="1" t="s">
        <v>77</v>
      </c>
      <c r="Q32" s="1" t="s">
        <v>39</v>
      </c>
      <c r="R32" s="1" t="s">
        <v>152</v>
      </c>
      <c r="S32" s="1" t="s">
        <v>153</v>
      </c>
      <c r="T32" s="1" t="s">
        <v>42</v>
      </c>
      <c r="U32" s="2" t="str">
        <f>HYPERLINK("https://www.solarquotes.com.au/wp-content/uploads/2022/11/sunpower-p6-datasheet.pdf","Yes")</f>
        <v>Yes</v>
      </c>
      <c r="V32" s="2" t="str">
        <f>HYPERLINK("https://www.solarquotes.com.au/wp-content/uploads/2021/03/sunpower-p3-new-warranty.pdf","Yes")</f>
        <v>Yes</v>
      </c>
      <c r="W32" s="1" t="s">
        <v>189</v>
      </c>
      <c r="X32" s="2" t="str">
        <f>HYPERLINK("https://www.solarquotes.com.au/panels/sunpower-review.html","Here")</f>
        <v>Here</v>
      </c>
    </row>
    <row r="33" spans="1:52">
      <c r="A33" s="1" t="s">
        <v>253</v>
      </c>
      <c r="B33" s="1" t="s">
        <v>254</v>
      </c>
      <c r="C33" s="1" t="s">
        <v>255</v>
      </c>
      <c r="D33" s="1" t="s">
        <v>256</v>
      </c>
      <c r="E33" s="1" t="s">
        <v>257</v>
      </c>
      <c r="F33" s="1" t="s">
        <v>258</v>
      </c>
      <c r="G33" s="1" t="s">
        <v>31</v>
      </c>
      <c r="H33" s="1" t="s">
        <v>259</v>
      </c>
      <c r="I33" s="1" t="s">
        <v>252</v>
      </c>
      <c r="J33" s="1" t="s">
        <v>260</v>
      </c>
      <c r="K33" s="1" t="s">
        <v>75</v>
      </c>
      <c r="L33" s="1" t="s">
        <v>261</v>
      </c>
      <c r="M33" s="1" t="s">
        <v>128</v>
      </c>
      <c r="N33" s="1" t="s">
        <v>150</v>
      </c>
      <c r="O33" s="1" t="s">
        <v>37</v>
      </c>
      <c r="P33" s="1" t="s">
        <v>38</v>
      </c>
      <c r="Q33" s="1" t="s">
        <v>262</v>
      </c>
      <c r="R33" s="1" t="s">
        <v>165</v>
      </c>
      <c r="S33" s="1" t="s">
        <v>166</v>
      </c>
      <c r="T33" s="1" t="s">
        <v>42</v>
      </c>
      <c r="U33" s="2" t="str">
        <f>HYPERLINK("https://www.solarquotes.com.au/wp-content/uploads/2022/04/sunpower-maxeon-6.pdf","Yes")</f>
        <v>Yes</v>
      </c>
      <c r="V33" s="2" t="str">
        <f>HYPERLINK("https://www.solarquotes.com.au/wp-content/uploads/2021/02/sunpower_maxeon_ac_warranty.pdf","Yes")</f>
        <v>Yes</v>
      </c>
      <c r="W33" s="1" t="s">
        <v>86</v>
      </c>
      <c r="X33" s="2" t="str">
        <f>HYPERLINK("https://www.solarquotes.com.au/panels/sunpower-review.html","Here")</f>
        <v>Here</v>
      </c>
    </row>
    <row r="34" spans="1:52">
      <c r="A34" s="1" t="s">
        <v>263</v>
      </c>
      <c r="B34" s="1" t="s">
        <v>264</v>
      </c>
      <c r="C34" s="1" t="s">
        <v>265</v>
      </c>
      <c r="D34" s="1" t="s">
        <v>266</v>
      </c>
      <c r="E34" s="1" t="s">
        <v>267</v>
      </c>
      <c r="F34" s="1" t="s">
        <v>268</v>
      </c>
      <c r="G34" s="1" t="s">
        <v>31</v>
      </c>
      <c r="H34" s="1" t="s">
        <v>269</v>
      </c>
      <c r="I34" s="1" t="s">
        <v>252</v>
      </c>
      <c r="J34" s="1" t="s">
        <v>270</v>
      </c>
      <c r="K34" s="1" t="s">
        <v>75</v>
      </c>
      <c r="L34" s="1" t="s">
        <v>261</v>
      </c>
      <c r="M34" s="1" t="s">
        <v>128</v>
      </c>
      <c r="N34" s="1" t="s">
        <v>150</v>
      </c>
      <c r="O34" s="1" t="s">
        <v>37</v>
      </c>
      <c r="P34" s="1" t="s">
        <v>38</v>
      </c>
      <c r="Q34" s="1" t="s">
        <v>262</v>
      </c>
      <c r="R34" s="1" t="s">
        <v>165</v>
      </c>
      <c r="S34" s="1" t="s">
        <v>166</v>
      </c>
      <c r="T34" s="1" t="s">
        <v>42</v>
      </c>
      <c r="U34" s="2" t="str">
        <f>HYPERLINK("https://www.solarquotes.com.au/wp-content/uploads/2021/02/sunpower-maxeon-5.pdf","Yes")</f>
        <v>Yes</v>
      </c>
      <c r="V34" s="2" t="str">
        <f>HYPERLINK("https://www.solarquotes.com.au/wp-content/uploads/2021/02/sunpower_maxeon_ac_warranty.pdf","Yes")</f>
        <v>Yes</v>
      </c>
      <c r="W34" s="1" t="s">
        <v>86</v>
      </c>
      <c r="X34" s="2" t="str">
        <f>HYPERLINK("https://www.solarquotes.com.au/panels/sunpower-review.html","Here")</f>
        <v>Here</v>
      </c>
    </row>
    <row r="35" spans="1:52">
      <c r="A35" s="1" t="s">
        <v>271</v>
      </c>
      <c r="B35" s="1" t="s">
        <v>272</v>
      </c>
      <c r="C35" s="1" t="s">
        <v>273</v>
      </c>
      <c r="D35" s="1" t="s">
        <v>274</v>
      </c>
      <c r="E35" s="1" t="s">
        <v>275</v>
      </c>
      <c r="F35" s="1" t="s">
        <v>276</v>
      </c>
      <c r="G35" s="1" t="s">
        <v>31</v>
      </c>
      <c r="H35" s="1" t="s">
        <v>269</v>
      </c>
      <c r="I35" s="1" t="s">
        <v>252</v>
      </c>
      <c r="J35" s="1" t="s">
        <v>277</v>
      </c>
      <c r="K35" s="1" t="s">
        <v>75</v>
      </c>
      <c r="L35" s="1" t="s">
        <v>278</v>
      </c>
      <c r="M35" s="1" t="s">
        <v>279</v>
      </c>
      <c r="N35" s="1" t="s">
        <v>150</v>
      </c>
      <c r="O35" s="1" t="s">
        <v>37</v>
      </c>
      <c r="P35" s="1" t="s">
        <v>38</v>
      </c>
      <c r="Q35" s="1" t="s">
        <v>280</v>
      </c>
      <c r="R35" s="1" t="s">
        <v>165</v>
      </c>
      <c r="S35" s="1" t="s">
        <v>166</v>
      </c>
      <c r="T35" s="1" t="s">
        <v>42</v>
      </c>
      <c r="U35" s="2" t="str">
        <f>HYPERLINK("https://www.solarquotes.com.au/wp-content/uploads/2024/02/sunpower-maxeon3.pdf","Yes")</f>
        <v>Yes</v>
      </c>
      <c r="V35" s="2" t="str">
        <f>HYPERLINK("https://www.solarquotes.com.au/wp-content/uploads/2024/02/sunpower-maxeon-warranty.pdf","Yes")</f>
        <v>Yes</v>
      </c>
      <c r="W35" s="1" t="s">
        <v>86</v>
      </c>
      <c r="X35" s="2" t="str">
        <f>HYPERLINK("https://www.solarquotes.com.au/panels/sunpower-review.html","Here")</f>
        <v>Here</v>
      </c>
    </row>
    <row r="36" spans="1:52">
      <c r="A36" s="1" t="s">
        <v>281</v>
      </c>
      <c r="B36" s="1" t="s">
        <v>282</v>
      </c>
      <c r="C36" s="1" t="s">
        <v>218</v>
      </c>
      <c r="D36" s="1" t="s">
        <v>283</v>
      </c>
      <c r="E36" s="1" t="s">
        <v>275</v>
      </c>
      <c r="F36" s="1" t="s">
        <v>276</v>
      </c>
      <c r="G36" s="1" t="s">
        <v>31</v>
      </c>
      <c r="H36" s="1" t="s">
        <v>269</v>
      </c>
      <c r="I36" s="1" t="s">
        <v>252</v>
      </c>
      <c r="J36" s="1" t="s">
        <v>277</v>
      </c>
      <c r="K36" s="1" t="s">
        <v>75</v>
      </c>
      <c r="L36" s="1" t="s">
        <v>278</v>
      </c>
      <c r="M36" s="1" t="s">
        <v>279</v>
      </c>
      <c r="N36" s="1" t="s">
        <v>150</v>
      </c>
      <c r="O36" s="1" t="s">
        <v>37</v>
      </c>
      <c r="P36" s="1" t="s">
        <v>38</v>
      </c>
      <c r="Q36" s="1" t="s">
        <v>280</v>
      </c>
      <c r="R36" s="1" t="s">
        <v>165</v>
      </c>
      <c r="S36" s="1" t="s">
        <v>166</v>
      </c>
      <c r="T36" s="1" t="s">
        <v>42</v>
      </c>
      <c r="U36" s="2" t="str">
        <f>HYPERLINK("https://www.solarquotes.com.au/wp-content/uploads/2024/02/sunpower-maxeon3.pdf","Yes")</f>
        <v>Yes</v>
      </c>
      <c r="V36" s="2" t="str">
        <f>HYPERLINK("https://www.solarquotes.com.au/wp-content/uploads/2024/02/sunpower-maxeon-warranty.pdf","Yes")</f>
        <v>Yes</v>
      </c>
      <c r="W36" s="1" t="s">
        <v>86</v>
      </c>
      <c r="X36" s="2" t="str">
        <f>HYPERLINK("https://www.solarquotes.com.au/panels/sunpower-review.html","Here")</f>
        <v>Here</v>
      </c>
    </row>
    <row r="37" spans="1:52">
      <c r="A37" s="1" t="s">
        <v>284</v>
      </c>
      <c r="B37" s="1" t="s">
        <v>285</v>
      </c>
      <c r="C37" s="1" t="s">
        <v>286</v>
      </c>
      <c r="D37" s="1" t="s">
        <v>287</v>
      </c>
      <c r="E37" s="1" t="s">
        <v>107</v>
      </c>
      <c r="F37" s="1" t="s">
        <v>288</v>
      </c>
      <c r="G37" s="1" t="s">
        <v>31</v>
      </c>
      <c r="H37" s="1" t="s">
        <v>32</v>
      </c>
      <c r="I37" s="1" t="s">
        <v>32</v>
      </c>
      <c r="J37" s="1" t="s">
        <v>289</v>
      </c>
      <c r="K37" s="1">
        <v>9</v>
      </c>
      <c r="L37" s="1" t="s">
        <v>34</v>
      </c>
      <c r="M37" s="1" t="s">
        <v>290</v>
      </c>
      <c r="N37" s="1" t="s">
        <v>76</v>
      </c>
      <c r="O37" s="1" t="s">
        <v>37</v>
      </c>
      <c r="P37" s="1" t="s">
        <v>291</v>
      </c>
      <c r="Q37" s="1" t="s">
        <v>39</v>
      </c>
      <c r="R37" s="1" t="s">
        <v>102</v>
      </c>
      <c r="S37" s="1" t="s">
        <v>110</v>
      </c>
      <c r="T37" s="1" t="s">
        <v>42</v>
      </c>
      <c r="U37" s="2" t="str">
        <f>HYPERLINK("https://www.solarquotes.com.au/wp-content/uploads/2023/07/ultra-v-pro-415-ntype.pdf","Yes")</f>
        <v>Yes</v>
      </c>
      <c r="V37" s="2" t="str">
        <f>HYPERLINK("https://www.solarquotes.com.au/wp-content/uploads/2023/07/suntech-warranty-2023.pdf","Yes")</f>
        <v>Yes</v>
      </c>
      <c r="W37" s="1" t="s">
        <v>86</v>
      </c>
      <c r="X37" s="2" t="str">
        <f>HYPERLINK("https://www.solarquotes.com.au/panels/suntech-review.html","Here")</f>
        <v>Here</v>
      </c>
    </row>
    <row r="38" spans="1:52">
      <c r="A38" s="1" t="s">
        <v>292</v>
      </c>
      <c r="B38" s="1" t="s">
        <v>293</v>
      </c>
      <c r="C38" s="1" t="s">
        <v>98</v>
      </c>
      <c r="D38" s="1" t="s">
        <v>235</v>
      </c>
      <c r="E38" s="1" t="s">
        <v>107</v>
      </c>
      <c r="F38" s="1" t="s">
        <v>294</v>
      </c>
      <c r="G38" s="1" t="s">
        <v>31</v>
      </c>
      <c r="H38" s="1" t="s">
        <v>32</v>
      </c>
      <c r="I38" s="1" t="s">
        <v>32</v>
      </c>
      <c r="J38" s="1" t="s">
        <v>289</v>
      </c>
      <c r="K38" s="1">
        <v>9</v>
      </c>
      <c r="L38" s="1" t="s">
        <v>34</v>
      </c>
      <c r="M38" s="1" t="s">
        <v>290</v>
      </c>
      <c r="N38" s="1" t="s">
        <v>76</v>
      </c>
      <c r="O38" s="1" t="s">
        <v>37</v>
      </c>
      <c r="P38" s="1" t="s">
        <v>291</v>
      </c>
      <c r="Q38" s="1" t="s">
        <v>39</v>
      </c>
      <c r="R38" s="1" t="s">
        <v>102</v>
      </c>
      <c r="S38" s="1" t="s">
        <v>110</v>
      </c>
      <c r="T38" s="1" t="s">
        <v>42</v>
      </c>
      <c r="U38" s="2" t="str">
        <f>HYPERLINK("https://www.solarquotes.com.au/wp-content/uploads/2023/07/ultra-v-pro-440.pdf","Yes")</f>
        <v>Yes</v>
      </c>
      <c r="V38" s="2" t="str">
        <f>HYPERLINK("https://www.solarquotes.com.au/wp-content/uploads/2023/07/suntech-warranty-2023.pdf","Yes")</f>
        <v>Yes</v>
      </c>
      <c r="W38" s="1" t="s">
        <v>86</v>
      </c>
      <c r="X38" s="2" t="str">
        <f>HYPERLINK("https://www.solarquotes.com.au/panels/suntech-review.html","Here")</f>
        <v>Here</v>
      </c>
    </row>
    <row r="39" spans="1:52">
      <c r="A39" s="1" t="s">
        <v>295</v>
      </c>
      <c r="B39" s="1" t="s">
        <v>296</v>
      </c>
      <c r="C39" s="1" t="s">
        <v>297</v>
      </c>
      <c r="D39" s="1" t="s">
        <v>298</v>
      </c>
      <c r="E39" s="1" t="s">
        <v>107</v>
      </c>
      <c r="F39" s="1" t="s">
        <v>294</v>
      </c>
      <c r="G39" s="1" t="s">
        <v>31</v>
      </c>
      <c r="H39" s="1" t="s">
        <v>32</v>
      </c>
      <c r="I39" s="1" t="s">
        <v>32</v>
      </c>
      <c r="J39" s="1" t="s">
        <v>289</v>
      </c>
      <c r="K39" s="1">
        <v>9</v>
      </c>
      <c r="L39" s="1" t="s">
        <v>34</v>
      </c>
      <c r="M39" s="1" t="s">
        <v>290</v>
      </c>
      <c r="N39" s="1" t="s">
        <v>76</v>
      </c>
      <c r="O39" s="1" t="s">
        <v>37</v>
      </c>
      <c r="P39" s="1" t="s">
        <v>291</v>
      </c>
      <c r="Q39" s="1" t="s">
        <v>39</v>
      </c>
      <c r="R39" s="1" t="s">
        <v>102</v>
      </c>
      <c r="S39" s="1" t="s">
        <v>110</v>
      </c>
      <c r="T39" s="1" t="s">
        <v>42</v>
      </c>
      <c r="U39" s="2" t="str">
        <f>HYPERLINK("https://www.solarquotes.com.au/wp-content/uploads/2023/01/Datasheet-STP415S-C54-Umhm.pdf","Yes")</f>
        <v>Yes</v>
      </c>
      <c r="V39" s="2" t="str">
        <f>HYPERLINK("https://www.solarquotes.com.au/wp-content/uploads/2023/01/suntech-warranty-2022.pdf","Yes")</f>
        <v>Yes</v>
      </c>
      <c r="W39" s="1" t="s">
        <v>86</v>
      </c>
      <c r="X39" s="2" t="str">
        <f>HYPERLINK("https://www.solarquotes.com.au/panels/suntech-review.html","Here")</f>
        <v>Here</v>
      </c>
    </row>
    <row r="40" spans="1:52">
      <c r="A40" s="1" t="s">
        <v>299</v>
      </c>
      <c r="B40" s="1" t="s">
        <v>300</v>
      </c>
      <c r="C40" s="1" t="s">
        <v>301</v>
      </c>
      <c r="D40" s="1" t="s">
        <v>302</v>
      </c>
      <c r="E40" s="1" t="s">
        <v>303</v>
      </c>
      <c r="F40" s="1" t="s">
        <v>304</v>
      </c>
      <c r="G40" s="1" t="s">
        <v>305</v>
      </c>
      <c r="H40" s="1" t="s">
        <v>232</v>
      </c>
      <c r="I40" s="1" t="s">
        <v>232</v>
      </c>
      <c r="J40" s="1" t="s">
        <v>84</v>
      </c>
      <c r="K40" s="1" t="s">
        <v>86</v>
      </c>
      <c r="L40" s="1" t="s">
        <v>306</v>
      </c>
      <c r="M40" s="1" t="s">
        <v>35</v>
      </c>
      <c r="N40" s="1" t="s">
        <v>86</v>
      </c>
      <c r="O40" s="1" t="s">
        <v>38</v>
      </c>
      <c r="P40" s="1" t="s">
        <v>77</v>
      </c>
      <c r="Q40" s="1" t="s">
        <v>39</v>
      </c>
      <c r="R40" s="1" t="s">
        <v>307</v>
      </c>
      <c r="S40" s="1" t="s">
        <v>308</v>
      </c>
      <c r="T40" s="1" t="s">
        <v>309</v>
      </c>
      <c r="U40" s="2" t="str">
        <f>HYPERLINK("https://www.solarquotes.com.au/wp-content/uploads/2022/07/tindo-karra-410w-datasheet.pdf","Yes")</f>
        <v>Yes</v>
      </c>
      <c r="V40" s="2" t="str">
        <f>HYPERLINK("https://www.solarquotes.com.au/wp-content/uploads/2022/07/tindo-product-warranty-2022.pdf","Yes")</f>
        <v>Yes</v>
      </c>
      <c r="W40" s="1" t="s">
        <v>310</v>
      </c>
      <c r="X40" s="2" t="str">
        <f>HYPERLINK("https://www.solarquotes.com.au/panels/tindo-solar-review.html","Here")</f>
        <v>Here</v>
      </c>
    </row>
    <row r="41" spans="1:52">
      <c r="A41" s="1" t="s">
        <v>311</v>
      </c>
      <c r="B41" s="1" t="s">
        <v>312</v>
      </c>
      <c r="C41" s="1" t="s">
        <v>313</v>
      </c>
      <c r="D41" s="1" t="s">
        <v>135</v>
      </c>
      <c r="E41" s="1" t="s">
        <v>29</v>
      </c>
      <c r="F41" s="1" t="s">
        <v>314</v>
      </c>
      <c r="G41" s="1" t="s">
        <v>31</v>
      </c>
      <c r="H41" s="1" t="s">
        <v>32</v>
      </c>
      <c r="I41" s="1" t="s">
        <v>32</v>
      </c>
      <c r="J41" s="1" t="s">
        <v>84</v>
      </c>
      <c r="K41" s="1" t="s">
        <v>315</v>
      </c>
      <c r="L41" s="1" t="s">
        <v>34</v>
      </c>
      <c r="M41" s="1" t="s">
        <v>35</v>
      </c>
      <c r="N41" s="1" t="s">
        <v>316</v>
      </c>
      <c r="O41" s="1" t="s">
        <v>37</v>
      </c>
      <c r="P41" s="1" t="s">
        <v>77</v>
      </c>
      <c r="Q41" s="1" t="s">
        <v>39</v>
      </c>
      <c r="R41" s="1" t="s">
        <v>102</v>
      </c>
      <c r="S41" s="1" t="s">
        <v>110</v>
      </c>
      <c r="T41" s="1" t="s">
        <v>78</v>
      </c>
      <c r="U41" s="2" t="str">
        <f>HYPERLINK("https://www.solarquotes.com.au/wp-content/uploads/2023/05/trina-vertex-s-440.pdf","Yes")</f>
        <v>Yes</v>
      </c>
      <c r="V41" s="2" t="str">
        <f>HYPERLINK("https://www.solarquotes.com.au/wp-content/uploads/2023/05/trina-vertexsplus-warranty.pdf","Yes")</f>
        <v>Yes</v>
      </c>
      <c r="W41" s="1" t="s">
        <v>86</v>
      </c>
      <c r="X41" s="2" t="str">
        <f>HYPERLINK("https://www.solarquotes.com.au/panels/trina-review.html","Here")</f>
        <v>Here</v>
      </c>
    </row>
    <row r="42" spans="1:52">
      <c r="A42" s="1" t="s">
        <v>317</v>
      </c>
      <c r="B42" s="1" t="s">
        <v>318</v>
      </c>
      <c r="C42" s="1" t="s">
        <v>319</v>
      </c>
      <c r="D42" s="1" t="s">
        <v>320</v>
      </c>
      <c r="E42" s="1" t="s">
        <v>29</v>
      </c>
      <c r="F42" s="1" t="s">
        <v>321</v>
      </c>
      <c r="G42" s="1" t="s">
        <v>31</v>
      </c>
      <c r="H42" s="1" t="s">
        <v>32</v>
      </c>
      <c r="I42" s="1" t="s">
        <v>32</v>
      </c>
      <c r="J42" s="1" t="s">
        <v>84</v>
      </c>
      <c r="K42" s="1" t="s">
        <v>315</v>
      </c>
      <c r="L42" s="1" t="s">
        <v>34</v>
      </c>
      <c r="M42" s="1" t="s">
        <v>35</v>
      </c>
      <c r="N42" s="1" t="s">
        <v>316</v>
      </c>
      <c r="O42" s="1" t="s">
        <v>37</v>
      </c>
      <c r="P42" s="1" t="s">
        <v>77</v>
      </c>
      <c r="Q42" s="1" t="s">
        <v>39</v>
      </c>
      <c r="R42" s="1" t="s">
        <v>102</v>
      </c>
      <c r="S42" s="1" t="s">
        <v>110</v>
      </c>
      <c r="T42" s="1" t="s">
        <v>78</v>
      </c>
      <c r="U42" s="2" t="str">
        <f>HYPERLINK("https://www.solarquotes.com.au/wp-content/uploads/2021/03/trina-vertex-s.pdf","Yes")</f>
        <v>Yes</v>
      </c>
      <c r="V42" s="2" t="str">
        <f>HYPERLINK("https://www.solarquotes.com.au/wp-content/uploads/2022/09/trina-vertexsplus-warranty.pdf","Yes")</f>
        <v>Yes</v>
      </c>
      <c r="W42" s="1" t="s">
        <v>86</v>
      </c>
      <c r="X42" s="2" t="str">
        <f>HYPERLINK("https://www.solarquotes.com.au/panels/trina-review.html","Here")</f>
        <v>Here</v>
      </c>
    </row>
    <row r="43" spans="1:52">
      <c r="A43" s="1" t="s">
        <v>322</v>
      </c>
      <c r="B43" s="1" t="s">
        <v>323</v>
      </c>
      <c r="C43" s="1" t="s">
        <v>286</v>
      </c>
      <c r="D43" s="1" t="s">
        <v>324</v>
      </c>
      <c r="E43" s="1" t="s">
        <v>107</v>
      </c>
      <c r="F43" s="1" t="s">
        <v>115</v>
      </c>
      <c r="G43" s="1" t="s">
        <v>31</v>
      </c>
      <c r="H43" s="1" t="s">
        <v>32</v>
      </c>
      <c r="I43" s="1" t="s">
        <v>32</v>
      </c>
      <c r="J43" s="1" t="s">
        <v>260</v>
      </c>
      <c r="K43" s="1" t="s">
        <v>315</v>
      </c>
      <c r="L43" s="1" t="s">
        <v>34</v>
      </c>
      <c r="M43" s="1" t="s">
        <v>35</v>
      </c>
      <c r="N43" s="1" t="s">
        <v>316</v>
      </c>
      <c r="O43" s="1" t="s">
        <v>37</v>
      </c>
      <c r="P43" s="1" t="s">
        <v>77</v>
      </c>
      <c r="Q43" s="1" t="s">
        <v>325</v>
      </c>
      <c r="R43" s="1" t="s">
        <v>40</v>
      </c>
      <c r="S43" s="1" t="s">
        <v>41</v>
      </c>
      <c r="T43" s="1" t="s">
        <v>78</v>
      </c>
      <c r="U43" s="2" t="str">
        <f>HYPERLINK("https://www.solarquotes.com.au/wp-content/uploads/2021/03/trina-vertex-s-1.pdf","Yes")</f>
        <v>Yes</v>
      </c>
      <c r="V43" s="2" t="str">
        <f>HYPERLINK("https://www.solarquotes.com.au/wp-content/uploads/2021/03/trina-warranty-2023.pdf","Yes")</f>
        <v>Yes</v>
      </c>
      <c r="W43" s="1" t="s">
        <v>86</v>
      </c>
      <c r="X43" s="2" t="str">
        <f>HYPERLINK("https://www.solarquotes.com.au/panels/trina-review.html","Here")</f>
        <v>Here</v>
      </c>
    </row>
    <row r="44" spans="1:52">
      <c r="A44" s="1" t="s">
        <v>326</v>
      </c>
      <c r="B44" s="1" t="s">
        <v>327</v>
      </c>
      <c r="C44" s="1" t="s">
        <v>328</v>
      </c>
      <c r="D44" s="1" t="s">
        <v>329</v>
      </c>
      <c r="E44" s="1" t="s">
        <v>330</v>
      </c>
      <c r="F44" s="1" t="s">
        <v>331</v>
      </c>
      <c r="G44" s="1" t="s">
        <v>31</v>
      </c>
      <c r="H44" s="1" t="s">
        <v>32</v>
      </c>
      <c r="I44" s="1" t="s">
        <v>332</v>
      </c>
      <c r="J44" s="1" t="s">
        <v>333</v>
      </c>
      <c r="K44" s="1">
        <v>9</v>
      </c>
      <c r="L44" s="1" t="s">
        <v>34</v>
      </c>
      <c r="M44" s="1" t="s">
        <v>101</v>
      </c>
      <c r="N44" s="1" t="s">
        <v>150</v>
      </c>
      <c r="O44" s="1" t="s">
        <v>37</v>
      </c>
      <c r="P44" s="1" t="s">
        <v>77</v>
      </c>
      <c r="Q44" s="1" t="s">
        <v>151</v>
      </c>
      <c r="R44" s="1" t="s">
        <v>102</v>
      </c>
      <c r="S44" s="1" t="s">
        <v>110</v>
      </c>
      <c r="T44" s="1" t="s">
        <v>42</v>
      </c>
      <c r="U44" s="2" t="str">
        <f>HYPERLINK("https://www.solarquotes.com.au/wp-content/uploads/2023/05/winaico-ngx-d3.pdf","Yes")</f>
        <v>Yes</v>
      </c>
      <c r="V44" s="2" t="str">
        <f>HYPERLINK("https://www.solarquotes.com.au/wp-content/uploads/2023/05/winaico-ngx-warranty.pdf","Yes")</f>
        <v>Yes</v>
      </c>
      <c r="W44" s="1" t="s">
        <v>86</v>
      </c>
      <c r="X44" s="2" t="str">
        <f>HYPERLINK("https://www.solarquotes.com.au/panels/winaico-review.html","Here")</f>
        <v>Here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B1" r:id="rId_hyperlink_1" tooltip="Latest version here" display="Latest version here"/>
    <hyperlink ref="U3" r:id="rId_hyperlink_2" tooltip="Yes" display="Yes"/>
    <hyperlink ref="V3" r:id="rId_hyperlink_3" tooltip="Yes" display="Yes"/>
    <hyperlink ref="X3" r:id="rId_hyperlink_4" tooltip="Here" display="Here"/>
    <hyperlink ref="U4" r:id="rId_hyperlink_5" tooltip="Yes" display="Yes"/>
    <hyperlink ref="V4" r:id="rId_hyperlink_6" tooltip="Yes" display="Yes"/>
    <hyperlink ref="X4" r:id="rId_hyperlink_7" tooltip="Here" display="Here"/>
    <hyperlink ref="U5" r:id="rId_hyperlink_8" tooltip="Yes" display="Yes"/>
    <hyperlink ref="V5" r:id="rId_hyperlink_9" tooltip="Yes" display="Yes"/>
    <hyperlink ref="X5" r:id="rId_hyperlink_10" tooltip="Here" display="Here"/>
    <hyperlink ref="U6" r:id="rId_hyperlink_11" tooltip="Yes" display="Yes"/>
    <hyperlink ref="V6" r:id="rId_hyperlink_12" tooltip="Yes" display="Yes"/>
    <hyperlink ref="X6" r:id="rId_hyperlink_13" tooltip="Here" display="Here"/>
    <hyperlink ref="U7" r:id="rId_hyperlink_14" tooltip="Yes" display="Yes"/>
    <hyperlink ref="V7" r:id="rId_hyperlink_15" tooltip="Yes" display="Yes"/>
    <hyperlink ref="X7" r:id="rId_hyperlink_16" tooltip="Here" display="Here"/>
    <hyperlink ref="U8" r:id="rId_hyperlink_17" tooltip="Yes" display="Yes"/>
    <hyperlink ref="V8" r:id="rId_hyperlink_18" tooltip="Yes" display="Yes"/>
    <hyperlink ref="X8" r:id="rId_hyperlink_19" tooltip="Here" display="Here"/>
    <hyperlink ref="U9" r:id="rId_hyperlink_20" tooltip="Yes" display="Yes"/>
    <hyperlink ref="V9" r:id="rId_hyperlink_21" tooltip="Yes" display="Yes"/>
    <hyperlink ref="X9" r:id="rId_hyperlink_22" tooltip="Here" display="Here"/>
    <hyperlink ref="U10" r:id="rId_hyperlink_23" tooltip="Yes" display="Yes"/>
    <hyperlink ref="V10" r:id="rId_hyperlink_24" tooltip="Yes" display="Yes"/>
    <hyperlink ref="X10" r:id="rId_hyperlink_25" tooltip="Here" display="Here"/>
    <hyperlink ref="U11" r:id="rId_hyperlink_26" tooltip="Yes" display="Yes"/>
    <hyperlink ref="V11" r:id="rId_hyperlink_27" tooltip="Yes" display="Yes"/>
    <hyperlink ref="X11" r:id="rId_hyperlink_28" tooltip="Here" display="Here"/>
    <hyperlink ref="U12" r:id="rId_hyperlink_29" tooltip="Yes" display="Yes"/>
    <hyperlink ref="V12" r:id="rId_hyperlink_30" tooltip="Yes" display="Yes"/>
    <hyperlink ref="X12" r:id="rId_hyperlink_31" tooltip="Here" display="Here"/>
    <hyperlink ref="U13" r:id="rId_hyperlink_32" tooltip="Yes" display="Yes"/>
    <hyperlink ref="V13" r:id="rId_hyperlink_33" tooltip="Yes" display="Yes"/>
    <hyperlink ref="X13" r:id="rId_hyperlink_34" tooltip="Here" display="Here"/>
    <hyperlink ref="U14" r:id="rId_hyperlink_35" tooltip="Yes" display="Yes"/>
    <hyperlink ref="V14" r:id="rId_hyperlink_36" tooltip="Yes" display="Yes"/>
    <hyperlink ref="X14" r:id="rId_hyperlink_37" tooltip="Here" display="Here"/>
    <hyperlink ref="U15" r:id="rId_hyperlink_38" tooltip="Yes" display="Yes"/>
    <hyperlink ref="V15" r:id="rId_hyperlink_39" tooltip="Yes" display="Yes"/>
    <hyperlink ref="X15" r:id="rId_hyperlink_40" tooltip="Here" display="Here"/>
    <hyperlink ref="U16" r:id="rId_hyperlink_41" tooltip="Yes" display="Yes"/>
    <hyperlink ref="V16" r:id="rId_hyperlink_42" tooltip="Yes" display="Yes"/>
    <hyperlink ref="X16" r:id="rId_hyperlink_43" tooltip="Here" display="Here"/>
    <hyperlink ref="U17" r:id="rId_hyperlink_44" tooltip="Yes" display="Yes"/>
    <hyperlink ref="V17" r:id="rId_hyperlink_45" tooltip="Yes" display="Yes"/>
    <hyperlink ref="X17" r:id="rId_hyperlink_46" tooltip="Here" display="Here"/>
    <hyperlink ref="U18" r:id="rId_hyperlink_47" tooltip="Yes" display="Yes"/>
    <hyperlink ref="V18" r:id="rId_hyperlink_48" tooltip="Yes" display="Yes"/>
    <hyperlink ref="X18" r:id="rId_hyperlink_49" tooltip="Here" display="Here"/>
    <hyperlink ref="U19" r:id="rId_hyperlink_50" tooltip="Yes" display="Yes"/>
    <hyperlink ref="V19" r:id="rId_hyperlink_51" tooltip="Yes" display="Yes"/>
    <hyperlink ref="X19" r:id="rId_hyperlink_52" tooltip="Here" display="Here"/>
    <hyperlink ref="U20" r:id="rId_hyperlink_53" tooltip="Yes" display="Yes"/>
    <hyperlink ref="V20" r:id="rId_hyperlink_54" tooltip="Yes" display="Yes"/>
    <hyperlink ref="X20" r:id="rId_hyperlink_55" tooltip="Here" display="Here"/>
    <hyperlink ref="U21" r:id="rId_hyperlink_56" tooltip="Yes" display="Yes"/>
    <hyperlink ref="V21" r:id="rId_hyperlink_57" tooltip="Yes" display="Yes"/>
    <hyperlink ref="X21" r:id="rId_hyperlink_58" tooltip="Here" display="Here"/>
    <hyperlink ref="U22" r:id="rId_hyperlink_59" tooltip="Yes" display="Yes"/>
    <hyperlink ref="V22" r:id="rId_hyperlink_60" tooltip="Yes" display="Yes"/>
    <hyperlink ref="X22" r:id="rId_hyperlink_61" tooltip="Here" display="Here"/>
    <hyperlink ref="U23" r:id="rId_hyperlink_62" tooltip="Yes" display="Yes"/>
    <hyperlink ref="V23" r:id="rId_hyperlink_63" tooltip="Yes" display="Yes"/>
    <hyperlink ref="X23" r:id="rId_hyperlink_64" tooltip="Here" display="Here"/>
    <hyperlink ref="U24" r:id="rId_hyperlink_65" tooltip="Yes" display="Yes"/>
    <hyperlink ref="V24" r:id="rId_hyperlink_66" tooltip="Yes" display="Yes"/>
    <hyperlink ref="X24" r:id="rId_hyperlink_67" tooltip="Here" display="Here"/>
    <hyperlink ref="U25" r:id="rId_hyperlink_68" tooltip="Yes" display="Yes"/>
    <hyperlink ref="X25" r:id="rId_hyperlink_69" tooltip="Here" display="Here"/>
    <hyperlink ref="U26" r:id="rId_hyperlink_70" tooltip="Yes" display="Yes"/>
    <hyperlink ref="V26" r:id="rId_hyperlink_71" tooltip="Yes" display="Yes"/>
    <hyperlink ref="X26" r:id="rId_hyperlink_72" tooltip="Here" display="Here"/>
    <hyperlink ref="U27" r:id="rId_hyperlink_73" tooltip="Yes" display="Yes"/>
    <hyperlink ref="V27" r:id="rId_hyperlink_74" tooltip="Yes" display="Yes"/>
    <hyperlink ref="X27" r:id="rId_hyperlink_75" tooltip="Here" display="Here"/>
    <hyperlink ref="U28" r:id="rId_hyperlink_76" tooltip="Yes" display="Yes"/>
    <hyperlink ref="V28" r:id="rId_hyperlink_77" tooltip="Yes" display="Yes"/>
    <hyperlink ref="X28" r:id="rId_hyperlink_78" tooltip="Here" display="Here"/>
    <hyperlink ref="U29" r:id="rId_hyperlink_79" tooltip="Yes" display="Yes"/>
    <hyperlink ref="V29" r:id="rId_hyperlink_80" tooltip="Yes" display="Yes"/>
    <hyperlink ref="X29" r:id="rId_hyperlink_81" tooltip="Here" display="Here"/>
    <hyperlink ref="U30" r:id="rId_hyperlink_82" tooltip="Yes" display="Yes"/>
    <hyperlink ref="V30" r:id="rId_hyperlink_83" tooltip="Yes" display="Yes"/>
    <hyperlink ref="X30" r:id="rId_hyperlink_84" tooltip="Here" display="Here"/>
    <hyperlink ref="U31" r:id="rId_hyperlink_85" tooltip="Yes" display="Yes"/>
    <hyperlink ref="V31" r:id="rId_hyperlink_86" tooltip="Yes" display="Yes"/>
    <hyperlink ref="X31" r:id="rId_hyperlink_87" tooltip="Here" display="Here"/>
    <hyperlink ref="U32" r:id="rId_hyperlink_88" tooltip="Yes" display="Yes"/>
    <hyperlink ref="V32" r:id="rId_hyperlink_89" tooltip="Yes" display="Yes"/>
    <hyperlink ref="X32" r:id="rId_hyperlink_90" tooltip="Here" display="Here"/>
    <hyperlink ref="U33" r:id="rId_hyperlink_91" tooltip="Yes" display="Yes"/>
    <hyperlink ref="V33" r:id="rId_hyperlink_92" tooltip="Yes" display="Yes"/>
    <hyperlink ref="X33" r:id="rId_hyperlink_93" tooltip="Here" display="Here"/>
    <hyperlink ref="U34" r:id="rId_hyperlink_94" tooltip="Yes" display="Yes"/>
    <hyperlink ref="V34" r:id="rId_hyperlink_95" tooltip="Yes" display="Yes"/>
    <hyperlink ref="X34" r:id="rId_hyperlink_96" tooltip="Here" display="Here"/>
    <hyperlink ref="U35" r:id="rId_hyperlink_97" tooltip="Yes" display="Yes"/>
    <hyperlink ref="V35" r:id="rId_hyperlink_98" tooltip="Yes" display="Yes"/>
    <hyperlink ref="X35" r:id="rId_hyperlink_99" tooltip="Here" display="Here"/>
    <hyperlink ref="U36" r:id="rId_hyperlink_100" tooltip="Yes" display="Yes"/>
    <hyperlink ref="V36" r:id="rId_hyperlink_101" tooltip="Yes" display="Yes"/>
    <hyperlink ref="X36" r:id="rId_hyperlink_102" tooltip="Here" display="Here"/>
    <hyperlink ref="U37" r:id="rId_hyperlink_103" tooltip="Yes" display="Yes"/>
    <hyperlink ref="V37" r:id="rId_hyperlink_104" tooltip="Yes" display="Yes"/>
    <hyperlink ref="X37" r:id="rId_hyperlink_105" tooltip="Here" display="Here"/>
    <hyperlink ref="U38" r:id="rId_hyperlink_106" tooltip="Yes" display="Yes"/>
    <hyperlink ref="V38" r:id="rId_hyperlink_107" tooltip="Yes" display="Yes"/>
    <hyperlink ref="X38" r:id="rId_hyperlink_108" tooltip="Here" display="Here"/>
    <hyperlink ref="U39" r:id="rId_hyperlink_109" tooltip="Yes" display="Yes"/>
    <hyperlink ref="V39" r:id="rId_hyperlink_110" tooltip="Yes" display="Yes"/>
    <hyperlink ref="X39" r:id="rId_hyperlink_111" tooltip="Here" display="Here"/>
    <hyperlink ref="U40" r:id="rId_hyperlink_112" tooltip="Yes" display="Yes"/>
    <hyperlink ref="V40" r:id="rId_hyperlink_113" tooltip="Yes" display="Yes"/>
    <hyperlink ref="X40" r:id="rId_hyperlink_114" tooltip="Here" display="Here"/>
    <hyperlink ref="U41" r:id="rId_hyperlink_115" tooltip="Yes" display="Yes"/>
    <hyperlink ref="V41" r:id="rId_hyperlink_116" tooltip="Yes" display="Yes"/>
    <hyperlink ref="X41" r:id="rId_hyperlink_117" tooltip="Here" display="Here"/>
    <hyperlink ref="U42" r:id="rId_hyperlink_118" tooltip="Yes" display="Yes"/>
    <hyperlink ref="V42" r:id="rId_hyperlink_119" tooltip="Yes" display="Yes"/>
    <hyperlink ref="X42" r:id="rId_hyperlink_120" tooltip="Here" display="Here"/>
    <hyperlink ref="U43" r:id="rId_hyperlink_121" tooltip="Yes" display="Yes"/>
    <hyperlink ref="V43" r:id="rId_hyperlink_122" tooltip="Yes" display="Yes"/>
    <hyperlink ref="X43" r:id="rId_hyperlink_123" tooltip="Here" display="Here"/>
    <hyperlink ref="U44" r:id="rId_hyperlink_124" tooltip="Yes" display="Yes"/>
    <hyperlink ref="V44" r:id="rId_hyperlink_125" tooltip="Yes" display="Yes"/>
    <hyperlink ref="X44" r:id="rId_hyperlink_126" tooltip="Here" display="Here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2024-04-19T21:41:50+00:00</dcterms:created>
  <dcterms:modified xsi:type="dcterms:W3CDTF">2024-04-19T21:41:50+00:00</dcterms:modified>
  <dc:title>Untitled Spreadsheet</dc:title>
  <dc:description/>
  <dc:subject/>
  <cp:keywords/>
  <cp:category/>
</cp:coreProperties>
</file>