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<sst xmlns="http://schemas.openxmlformats.org/spreadsheetml/2006/main" uniqueCount="220">
  <si>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Generated by SolarQuotes.com.au:</t>
  </si>
  <si>
    <t>Product Name</t>
  </si>
  <si>
    <t>Choose model:</t>
  </si>
  <si>
    <t>Approx cost per panel – AUD Retail incl GST</t>
  </si>
  <si>
    <t>Approx Cost per Watt – AUD Retail incl GST</t>
  </si>
  <si>
    <t>Wattage</t>
  </si>
  <si>
    <t>Panel efficiency (%)</t>
  </si>
  <si>
    <t>Country of manufacture</t>
  </si>
  <si>
    <t>Company origin</t>
  </si>
  <si>
    <t>Panel weight</t>
  </si>
  <si>
    <t>Temperature coefficient (Pmax)</t>
  </si>
  <si>
    <t>Salt mist corrosion level</t>
  </si>
  <si>
    <t>Front load resistance</t>
  </si>
  <si>
    <t>Rear load/wind resistance</t>
  </si>
  <si>
    <t>Product warranty length</t>
  </si>
  <si>
    <t>Warranted annual performance degradation year 2-25</t>
  </si>
  <si>
    <t>Power output warranted at year 25</t>
  </si>
  <si>
    <t>Does warranty include labour costs for removal and reinstallation of panels?</t>
  </si>
  <si>
    <t>Datasheet Supplied?</t>
  </si>
  <si>
    <t>Warranty Supplied?</t>
  </si>
  <si>
    <t>More information on brand</t>
  </si>
  <si>
    <t>Solahart Silhouette series</t>
  </si>
  <si>
    <t xml:space="preserve">SOLAHART455BRB3
</t>
  </si>
  <si>
    <t>$165</t>
  </si>
  <si>
    <t>$0.36</t>
  </si>
  <si>
    <t>455W</t>
  </si>
  <si>
    <t>22.8%</t>
  </si>
  <si>
    <t>China</t>
  </si>
  <si>
    <t>Australia</t>
  </si>
  <si>
    <t>24.5kg</t>
  </si>
  <si>
    <t>-0.29%/°C</t>
  </si>
  <si>
    <t>IEC 61701 certified, level 6</t>
  </si>
  <si>
    <t>5400Pa</t>
  </si>
  <si>
    <t>4000Pa</t>
  </si>
  <si>
    <t>30 years</t>
  </si>
  <si>
    <t>0.4% per year</t>
  </si>
  <si>
    <t>89.4%</t>
  </si>
  <si>
    <t>Yes</t>
  </si>
  <si>
    <t>Solahart SunCell series</t>
  </si>
  <si>
    <t xml:space="preserve">SOLAHART440BR3
</t>
  </si>
  <si>
    <t>$140</t>
  </si>
  <si>
    <t>$0.32</t>
  </si>
  <si>
    <t>440W</t>
  </si>
  <si>
    <t>22.0%</t>
  </si>
  <si>
    <t>25 years</t>
  </si>
  <si>
    <t>SolarEdge Smart Panel</t>
  </si>
  <si>
    <t xml:space="preserve">SPV415-R54JWML
</t>
  </si>
  <si>
    <t>$207</t>
  </si>
  <si>
    <t>$0.50</t>
  </si>
  <si>
    <t>415W</t>
  </si>
  <si>
    <t>21.25%</t>
  </si>
  <si>
    <t>Israel</t>
  </si>
  <si>
    <t>21.4kg</t>
  </si>
  <si>
    <t>-0.34%/°C</t>
  </si>
  <si>
    <t>TBD</t>
  </si>
  <si>
    <t>2400Pa</t>
  </si>
  <si>
    <t>0.55% loss each year</t>
  </si>
  <si>
    <t>84.8%</t>
  </si>
  <si>
    <t>Canadian Solar Inc TOPHiKu 6</t>
  </si>
  <si>
    <t xml:space="preserve">CS6.2-48TD-475
</t>
  </si>
  <si>
    <t>$130</t>
  </si>
  <si>
    <t>$0.30</t>
  </si>
  <si>
    <t>475W</t>
  </si>
  <si>
    <t>22.5%</t>
  </si>
  <si>
    <t>24.6kg</t>
  </si>
  <si>
    <t>IEC 61701 certified, level 1</t>
  </si>
  <si>
    <t>3600Pa</t>
  </si>
  <si>
    <t>92.4%</t>
  </si>
  <si>
    <t>Trina Solar Vertex S+ (475W)</t>
  </si>
  <si>
    <t xml:space="preserve">TSM-475NEG9RH.28
</t>
  </si>
  <si>
    <t>$150</t>
  </si>
  <si>
    <t>23.8%</t>
  </si>
  <si>
    <t>21.0kg</t>
  </si>
  <si>
    <t>IEC 61701 certified, level unknown</t>
  </si>
  <si>
    <t>No</t>
  </si>
  <si>
    <t>SunPower P7</t>
  </si>
  <si>
    <t xml:space="preserve">SPR-P7-440-BLK-1500
SPR-P7-445-BLK-1500
SPR-P7-450-BLK-1500
SPR-P7-455-BLK-1500
</t>
  </si>
  <si>
    <t>$145</t>
  </si>
  <si>
    <t>$0.33</t>
  </si>
  <si>
    <t>440W
445W
450W
455W</t>
  </si>
  <si>
    <t>21.7%
21.9%
22.2%
22.4%</t>
  </si>
  <si>
    <t>Singapore</t>
  </si>
  <si>
    <t>24.8kg</t>
  </si>
  <si>
    <t>IEC 61701 certified, level 8</t>
  </si>
  <si>
    <t>6000Pa</t>
  </si>
  <si>
    <t>89.40%</t>
  </si>
  <si>
    <t>SunPower Maxeon 3 (black)</t>
  </si>
  <si>
    <t xml:space="preserve">SPR-MAX3-415-BLK-R 
</t>
  </si>
  <si>
    <t>$200</t>
  </si>
  <si>
    <t>$0.48</t>
  </si>
  <si>
    <t>21.9%</t>
  </si>
  <si>
    <t>Malaysia/Mexico</t>
  </si>
  <si>
    <t>21.2kg</t>
  </si>
  <si>
    <t>-0.27%/°C</t>
  </si>
  <si>
    <t>40 years</t>
  </si>
  <si>
    <t>0.25% per year</t>
  </si>
  <si>
    <t>92%</t>
  </si>
  <si>
    <t>SunPower Maxeon 3</t>
  </si>
  <si>
    <t xml:space="preserve">SPR-MAX3-390
SPR-MAX3-395
SPR-MAX3-400 
</t>
  </si>
  <si>
    <t>$190</t>
  </si>
  <si>
    <t>390W
395W
400W</t>
  </si>
  <si>
    <t>22.1%
22.3%
22.6%</t>
  </si>
  <si>
    <t>19kg</t>
  </si>
  <si>
    <t>Jinko Solar Tiger Neo III</t>
  </si>
  <si>
    <t xml:space="preserve">JKM475N-48QL6-DV-F2-OC
</t>
  </si>
  <si>
    <t>$175</t>
  </si>
  <si>
    <t>23.77%</t>
  </si>
  <si>
    <t>21.5kg</t>
  </si>
  <si>
    <t>-0.26%/°C</t>
  </si>
  <si>
    <t>IEC 61701 level 6</t>
  </si>
  <si>
    <t>0.4% loss each year</t>
  </si>
  <si>
    <t>JA Solar Deep Blue 4.0 Pro</t>
  </si>
  <si>
    <t xml:space="preserve">JAM54D40-475
</t>
  </si>
  <si>
    <t>$155</t>
  </si>
  <si>
    <t>22kg</t>
  </si>
  <si>
    <t>Aiko Neostar 2S+</t>
  </si>
  <si>
    <t xml:space="preserve">AIKO-A465-MAH54Mb
</t>
  </si>
  <si>
    <t>$159</t>
  </si>
  <si>
    <t>$0.34</t>
  </si>
  <si>
    <t>465W</t>
  </si>
  <si>
    <t>23.3%</t>
  </si>
  <si>
    <t>0.35% loss each year</t>
  </si>
  <si>
    <t>90.6%</t>
  </si>
  <si>
    <t>Aiko Neostar 3S</t>
  </si>
  <si>
    <t xml:space="preserve">AIKO-A490-MCE54Mb
</t>
  </si>
  <si>
    <t>$215</t>
  </si>
  <si>
    <t>$0.43</t>
  </si>
  <si>
    <t>490W</t>
  </si>
  <si>
    <t>24.5%</t>
  </si>
  <si>
    <t>20.6kg</t>
  </si>
  <si>
    <t>Aiko Neostar 3P</t>
  </si>
  <si>
    <t xml:space="preserve">AIKO-A500-MCE54Mw
</t>
  </si>
  <si>
    <t>$220</t>
  </si>
  <si>
    <t>$0.44</t>
  </si>
  <si>
    <t>500W</t>
  </si>
  <si>
    <t>25.0%</t>
  </si>
  <si>
    <t>21.1kg</t>
  </si>
  <si>
    <t>Aiko Neostar 2P</t>
  </si>
  <si>
    <t xml:space="preserve">AIKO-A470-MAH54Mw
</t>
  </si>
  <si>
    <t>$149</t>
  </si>
  <si>
    <t>470W</t>
  </si>
  <si>
    <t>23.6%</t>
  </si>
  <si>
    <t>REC Alpha Pure-RX</t>
  </si>
  <si>
    <t xml:space="preserve">REC460AA Pure-RX
</t>
  </si>
  <si>
    <t>$280</t>
  </si>
  <si>
    <t>$0.61</t>
  </si>
  <si>
    <t>460W</t>
  </si>
  <si>
    <t>22.1%</t>
  </si>
  <si>
    <t>Norway (now owned by India's Reliance group)</t>
  </si>
  <si>
    <t>23.4kg</t>
  </si>
  <si>
    <t>-0.24%/°C</t>
  </si>
  <si>
    <t>7000Pa</t>
  </si>
  <si>
    <t>Yes – (If the original installer was a REC certified partner)</t>
  </si>
  <si>
    <t>REC Alpha Pure-R</t>
  </si>
  <si>
    <t xml:space="preserve">REC400AA Pure-R
REC410AA Pure-R
REC420AA Pure-R
REC430AA Pure-R
</t>
  </si>
  <si>
    <t>$255</t>
  </si>
  <si>
    <t>$0.62</t>
  </si>
  <si>
    <t>400W
410W
420W
430W</t>
  </si>
  <si>
    <t>20.7%
21.2%
21.8%
22.3%</t>
  </si>
  <si>
    <t>Longi Hi-MO X10 Explorer</t>
  </si>
  <si>
    <t xml:space="preserve">LR7-54HVH-475M
</t>
  </si>
  <si>
    <t>21.6kg</t>
  </si>
  <si>
    <t>No data</t>
  </si>
  <si>
    <t>15 years</t>
  </si>
  <si>
    <t>0.35% per year</t>
  </si>
  <si>
    <t>88.90%</t>
  </si>
  <si>
    <t>TW MNH-48HE</t>
  </si>
  <si>
    <t xml:space="preserve">TWMNH-48HE
</t>
  </si>
  <si>
    <t>$120</t>
  </si>
  <si>
    <t>$0.27</t>
  </si>
  <si>
    <t>23.5%</t>
  </si>
  <si>
    <t>22.8kg</t>
  </si>
  <si>
    <t>-0.28%/°C</t>
  </si>
  <si>
    <t>0.4%</t>
  </si>
  <si>
    <t>87.4%</t>
  </si>
  <si>
    <t>TWMNH-48HD</t>
  </si>
  <si>
    <t xml:space="preserve">48HD440
</t>
  </si>
  <si>
    <t>$100</t>
  </si>
  <si>
    <t>$0.23</t>
  </si>
  <si>
    <t>20.9kg</t>
  </si>
  <si>
    <t>Tindo Walara</t>
  </si>
  <si>
    <t xml:space="preserve">Walara-440G4P
</t>
  </si>
  <si>
    <t>$191</t>
  </si>
  <si>
    <t>22.6%</t>
  </si>
  <si>
    <t>21kg</t>
  </si>
  <si>
    <t>-0.30%/°C</t>
  </si>
  <si>
    <t>Yes - but only in capital cities</t>
  </si>
  <si>
    <t>Suntech Ultra V Pro (N-type) 440W</t>
  </si>
  <si>
    <t xml:space="preserve">STP4405-C54/Nshm
</t>
  </si>
  <si>
    <t>3800Pa</t>
  </si>
  <si>
    <t>Suntech Ultra V Pro (N-type) 415W</t>
  </si>
  <si>
    <t xml:space="preserve">STP415S-C54/Nshm
</t>
  </si>
  <si>
    <t>21.3%</t>
  </si>
  <si>
    <t>Suntech Ultra V Pro (P-type)</t>
  </si>
  <si>
    <t xml:space="preserve">STP395S-C54/Umhm
STP400S-C54/Umhm
STP405S-C54/Umhm
STP410S-C54/Umhm
STP415S-C54/Umhm
</t>
  </si>
  <si>
    <t>$0.29</t>
  </si>
  <si>
    <t>390W
400W
405W
410W
415W</t>
  </si>
  <si>
    <t>20.2%
20.5%
20.7%
21.0%
21.3%</t>
  </si>
  <si>
    <t>-0.36%/°C</t>
  </si>
  <si>
    <t>Winaico WST-NGX-D3</t>
  </si>
  <si>
    <t xml:space="preserve">WST-450NGX-D3
</t>
  </si>
  <si>
    <t>$198</t>
  </si>
  <si>
    <t>450W</t>
  </si>
  <si>
    <t>23.0%</t>
  </si>
  <si>
    <t>Taiwan</t>
  </si>
  <si>
    <t>Phono Solar Quasar</t>
  </si>
  <si>
    <t xml:space="preserve">PS475L7GFH-18/VBH
</t>
  </si>
  <si>
    <t>$0.37</t>
  </si>
  <si>
    <t>23.27%</t>
  </si>
  <si>
    <t>23.5kg</t>
  </si>
  <si>
    <t>90%</t>
  </si>
  <si>
    <t>Phono Solar Helios Clear</t>
  </si>
  <si>
    <t xml:space="preserve">PS440L12GFH-16/QSH
</t>
  </si>
  <si>
    <t>$0.46</t>
  </si>
  <si>
    <t>22.02%</t>
  </si>
  <si>
    <t>22.0kg</t>
  </si>
  <si>
    <t>0.375% per year</t>
  </si>
  <si>
    <t>Risen TOPCon</t>
  </si>
  <si>
    <t xml:space="preserve">RSM96-11-475BNDG
</t>
  </si>
  <si>
    <t>IEC 61701 level 1 claimed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</si>
</sst>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doubl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79d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0" applyFont="0" applyNumberFormat="0" applyFill="1" applyBorder="0" applyAlignment="1">
      <alignment horizontal="center" vertical="center" textRotation="0" wrapText="tru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olarquotes.com.au/" TargetMode="External"/><Relationship Id="rId_hyperlink_2" Type="http://schemas.openxmlformats.org/officeDocument/2006/relationships/hyperlink" Target="https://www.solarquotes.com.au/wp-content/uploads/2022/02/CEC_ir5360-SOLAHART455BRB3_June_2025_V3_LR.pdf" TargetMode="External"/><Relationship Id="rId_hyperlink_3" Type="http://schemas.openxmlformats.org/officeDocument/2006/relationships/hyperlink" Target="https://www.solarquotes.com.au/wp-content/uploads/2022/02/solahart-warranty.pdf" TargetMode="External"/><Relationship Id="rId_hyperlink_4" Type="http://schemas.openxmlformats.org/officeDocument/2006/relationships/hyperlink" Target="https://www.solarquotes.com.au/panels/solahart-review.html" TargetMode="External"/><Relationship Id="rId_hyperlink_5" Type="http://schemas.openxmlformats.org/officeDocument/2006/relationships/hyperlink" Target="https://www.solarquotes.com.au/wp-content/uploads/2024/03/CEC_ir5346-SOLAHART440BR3_April_2025_V4_LR.pdf" TargetMode="External"/><Relationship Id="rId_hyperlink_6" Type="http://schemas.openxmlformats.org/officeDocument/2006/relationships/hyperlink" Target="https://www.solarquotes.com.au/wp-content/uploads/2022/02/solahart-warranty.pdf" TargetMode="External"/><Relationship Id="rId_hyperlink_7" Type="http://schemas.openxmlformats.org/officeDocument/2006/relationships/hyperlink" Target="https://www.solarquotes.com.au/panels/solahart-review.html" TargetMode="External"/><Relationship Id="rId_hyperlink_8" Type="http://schemas.openxmlformats.org/officeDocument/2006/relationships/hyperlink" Target="https://www.solarquotes.com.au/wp-content/uploads/2020/12/se-smart-panel-j-white-framed-datasheet-aus.pdf" TargetMode="External"/><Relationship Id="rId_hyperlink_9" Type="http://schemas.openxmlformats.org/officeDocument/2006/relationships/hyperlink" Target="https://www.solarquotes.com.au/wp-content/uploads/2020/12/se-limited-warranty-smart-pv-panel-54-cell-december-2022-aus.pdf" TargetMode="External"/><Relationship Id="rId_hyperlink_10" Type="http://schemas.openxmlformats.org/officeDocument/2006/relationships/hyperlink" Target="https://www.solarquotes.com.au/panels/solaredge-review.html" TargetMode="External"/><Relationship Id="rId_hyperlink_11" Type="http://schemas.openxmlformats.org/officeDocument/2006/relationships/hyperlink" Target="https://www.solarquotes.com.au/wp-content/uploads/2023/07/cshiku6.pdf" TargetMode="External"/><Relationship Id="rId_hyperlink_12" Type="http://schemas.openxmlformats.org/officeDocument/2006/relationships/hyperlink" Target="https://www.solarquotes.com.au/wp-content/uploads/2023/07/CSW.pdf" TargetMode="External"/><Relationship Id="rId_hyperlink_13" Type="http://schemas.openxmlformats.org/officeDocument/2006/relationships/hyperlink" Target="https://www.solarquotes.com.au/panels/canadian-solar-inc-review.html" TargetMode="External"/><Relationship Id="rId_hyperlink_14" Type="http://schemas.openxmlformats.org/officeDocument/2006/relationships/hyperlink" Target="https://www.solarquotes.com.au/wp-content/uploads/2026/04/trina-475w.pdf" TargetMode="External"/><Relationship Id="rId_hyperlink_15" Type="http://schemas.openxmlformats.org/officeDocument/2006/relationships/hyperlink" Target="https://www.solarquotes.com.au/wp-content/uploads/2026/04/PS-M-0135-AA-GLOBAL-LIMITED-WARRANTY-FOR-TRINA-SOLAR-BRAND-CRYSTALLINE-SOLAR-PHOTOVOLTAIC-MODULES_202507_Clean.pdf" TargetMode="External"/><Relationship Id="rId_hyperlink_16" Type="http://schemas.openxmlformats.org/officeDocument/2006/relationships/hyperlink" Target="https://www.solarquotes.com.au/panels/trina-review.html" TargetMode="External"/><Relationship Id="rId_hyperlink_17" Type="http://schemas.openxmlformats.org/officeDocument/2006/relationships/hyperlink" Target="https://www.solarquotes.com.au/wp-content/uploads/2022/11/sunpower-p7.pdf" TargetMode="External"/><Relationship Id="rId_hyperlink_18" Type="http://schemas.openxmlformats.org/officeDocument/2006/relationships/hyperlink" Target="https://www.solarquotes.com.au/wp-content/uploads/2022/11/sunpower-warranty-2025.pdf" TargetMode="External"/><Relationship Id="rId_hyperlink_19" Type="http://schemas.openxmlformats.org/officeDocument/2006/relationships/hyperlink" Target="https://www.solarquotes.com.au/panels/sunpower-review.html" TargetMode="External"/><Relationship Id="rId_hyperlink_20" Type="http://schemas.openxmlformats.org/officeDocument/2006/relationships/hyperlink" Target="https://www.solarquotes.com.au/wp-content/uploads/2025/05/sunpower-max3-black.pdf" TargetMode="External"/><Relationship Id="rId_hyperlink_21" Type="http://schemas.openxmlformats.org/officeDocument/2006/relationships/hyperlink" Target="https://www.solarquotes.com.au/wp-content/uploads/2022/11/sunpower-warranty-2025.pdf" TargetMode="External"/><Relationship Id="rId_hyperlink_22" Type="http://schemas.openxmlformats.org/officeDocument/2006/relationships/hyperlink" Target="https://www.solarquotes.com.au/panels/sunpower-review.html" TargetMode="External"/><Relationship Id="rId_hyperlink_23" Type="http://schemas.openxmlformats.org/officeDocument/2006/relationships/hyperlink" Target="https://www.solarquotes.com.au/wp-content/uploads/2021/02/sunpower-max3.pdf" TargetMode="External"/><Relationship Id="rId_hyperlink_24" Type="http://schemas.openxmlformats.org/officeDocument/2006/relationships/hyperlink" Target="https://www.solarquotes.com.au/wp-content/uploads/2022/11/sunpower-warranty-2025.pdf" TargetMode="External"/><Relationship Id="rId_hyperlink_25" Type="http://schemas.openxmlformats.org/officeDocument/2006/relationships/hyperlink" Target="https://www.solarquotes.com.au/panels/sunpower-review.html" TargetMode="External"/><Relationship Id="rId_hyperlink_26" Type="http://schemas.openxmlformats.org/officeDocument/2006/relationships/hyperlink" Target="https://www.solarquotes.com.au/wp-content/uploads/2026/04/tigerneo3.pdf" TargetMode="External"/><Relationship Id="rId_hyperlink_27" Type="http://schemas.openxmlformats.org/officeDocument/2006/relationships/hyperlink" Target="https://www.solarquotes.com.au/wp-content/uploads/2026/04/LIMITED-WARRANTY-REV.EN20250919-LINEAR-MONOFACIAL-MODULE.pdf" TargetMode="External"/><Relationship Id="rId_hyperlink_28" Type="http://schemas.openxmlformats.org/officeDocument/2006/relationships/hyperlink" Target="https://www.solarquotes.com.au/panels/jinko-solar-review.html" TargetMode="External"/><Relationship Id="rId_hyperlink_29" Type="http://schemas.openxmlformats.org/officeDocument/2006/relationships/hyperlink" Target="https://www.solarquotes.com.au/wp-content/uploads/2023/08/JASolar475W.pdf" TargetMode="External"/><Relationship Id="rId_hyperlink_30" Type="http://schemas.openxmlformats.org/officeDocument/2006/relationships/hyperlink" Target="https://www.solarquotes.com.au/wp-content/uploads/2023/08/JAsolarwarranty2026.pdf" TargetMode="External"/><Relationship Id="rId_hyperlink_31" Type="http://schemas.openxmlformats.org/officeDocument/2006/relationships/hyperlink" Target="https://www.solarquotes.com.au/panels/ja-solar-review.html" TargetMode="External"/><Relationship Id="rId_hyperlink_32" Type="http://schemas.openxmlformats.org/officeDocument/2006/relationships/hyperlink" Target="https://www.solarquotes.com.au/wp-content/uploads/2024/09/aiko-2s-1.pdf" TargetMode="External"/><Relationship Id="rId_hyperlink_33" Type="http://schemas.openxmlformats.org/officeDocument/2006/relationships/hyperlink" Target="https://www.solarquotes.com.au/wp-content/uploads/2024/08/Warranty-TandCs-Single-glass-AIKO-Energy-12.02.24.pdf" TargetMode="External"/><Relationship Id="rId_hyperlink_34" Type="http://schemas.openxmlformats.org/officeDocument/2006/relationships/hyperlink" Target="https://www.solarquotes.com.au/panels/aiko-solar-review.html" TargetMode="External"/><Relationship Id="rId_hyperlink_35" Type="http://schemas.openxmlformats.org/officeDocument/2006/relationships/hyperlink" Target="https://www.solarquotes.com.au/wp-content/uploads/2026/01/aiko-3s.pdf" TargetMode="External"/><Relationship Id="rId_hyperlink_36" Type="http://schemas.openxmlformats.org/officeDocument/2006/relationships/hyperlink" Target="https://www.solarquotes.com.au/wp-content/uploads/2026/01/Warranty-for-Residential-2nd&#8209;Gen-3rd&#8209;Gen-Full&#8209;Black-Modules-less-than-480W-1.7-EN.pdf" TargetMode="External"/><Relationship Id="rId_hyperlink_37" Type="http://schemas.openxmlformats.org/officeDocument/2006/relationships/hyperlink" Target="https://www.solarquotes.com.au/panels/aiko-solar-review.html" TargetMode="External"/><Relationship Id="rId_hyperlink_38" Type="http://schemas.openxmlformats.org/officeDocument/2006/relationships/hyperlink" Target="https://www.solarquotes.com.au/wp-content/uploads/2026/01/aiko-3p54.pdf" TargetMode="External"/><Relationship Id="rId_hyperlink_39" Type="http://schemas.openxmlformats.org/officeDocument/2006/relationships/hyperlink" Target="https://www.solarquotes.com.au/wp-content/uploads/2026/01/aikowarranty.pdf" TargetMode="External"/><Relationship Id="rId_hyperlink_40" Type="http://schemas.openxmlformats.org/officeDocument/2006/relationships/hyperlink" Target="https://www.solarquotes.com.au/panels/aiko-solar-review.html" TargetMode="External"/><Relationship Id="rId_hyperlink_41" Type="http://schemas.openxmlformats.org/officeDocument/2006/relationships/hyperlink" Target="https://www.solarquotes.com.au/wp-content/uploads/2024/09/neostar-2p.pdf" TargetMode="External"/><Relationship Id="rId_hyperlink_42" Type="http://schemas.openxmlformats.org/officeDocument/2006/relationships/hyperlink" Target="https://www.solarquotes.com.au/wp-content/uploads/2024/08/Warranty-TandCs-Single-glass-AIKO-Energy-12.02.24.pdf" TargetMode="External"/><Relationship Id="rId_hyperlink_43" Type="http://schemas.openxmlformats.org/officeDocument/2006/relationships/hyperlink" Target="https://www.solarquotes.com.au/panels/aiko-solar-review.html" TargetMode="External"/><Relationship Id="rId_hyperlink_44" Type="http://schemas.openxmlformats.org/officeDocument/2006/relationships/hyperlink" Target="https://www.solarquotes.com.au/wp-content/uploads/2024/01/DS_Alpha_Pure-RX_IEC_EN_AUCEC_101125.pdf" TargetMode="External"/><Relationship Id="rId_hyperlink_45" Type="http://schemas.openxmlformats.org/officeDocument/2006/relationships/hyperlink" Target="https://www.solarquotes.com.au/wp-content/uploads/2022/09/warranty_alpha_rev_b.pdf" TargetMode="External"/><Relationship Id="rId_hyperlink_46" Type="http://schemas.openxmlformats.org/officeDocument/2006/relationships/hyperlink" Target="https://www.solarquotes.com.au/panels/rec-review.html" TargetMode="External"/><Relationship Id="rId_hyperlink_47" Type="http://schemas.openxmlformats.org/officeDocument/2006/relationships/hyperlink" Target="https://www.solarquotes.com.au/wp-content/uploads/2022/09/rec-alpha-purer.pdf" TargetMode="External"/><Relationship Id="rId_hyperlink_48" Type="http://schemas.openxmlformats.org/officeDocument/2006/relationships/hyperlink" Target="https://www.solarquotes.com.au/wp-content/uploads/2022/09/warranty_alpha_rev_b.pdf" TargetMode="External"/><Relationship Id="rId_hyperlink_49" Type="http://schemas.openxmlformats.org/officeDocument/2006/relationships/hyperlink" Target="https://www.solarquotes.com.au/panels/rec-review.html" TargetMode="External"/><Relationship Id="rId_hyperlink_50" Type="http://schemas.openxmlformats.org/officeDocument/2006/relationships/hyperlink" Target="https://www.solarquotes.com.au/wp-content/uploads/2023/09/Longi-LR7-54HVH-Datasheet.pdf" TargetMode="External"/><Relationship Id="rId_hyperlink_51" Type="http://schemas.openxmlformats.org/officeDocument/2006/relationships/hyperlink" Target="https://www.solarquotes.com.au/wp-content/uploads/2023/09/Limited_Warranty_for_LON_Gi_Hi_MOX_10_Solar_Modules_Distributed_Generation_AU_1_c8a7831c18.pdf" TargetMode="External"/><Relationship Id="rId_hyperlink_52" Type="http://schemas.openxmlformats.org/officeDocument/2006/relationships/hyperlink" Target="https://www.solarquotes.com.au/panels/longi-solar-review.html" TargetMode="External"/><Relationship Id="rId_hyperlink_53" Type="http://schemas.openxmlformats.org/officeDocument/2006/relationships/hyperlink" Target="https://www.solarquotes.com.au/wp-content/uploads/2025/10/TW-470.pdf" TargetMode="External"/><Relationship Id="rId_hyperlink_54" Type="http://schemas.openxmlformats.org/officeDocument/2006/relationships/hyperlink" Target="https://www.solarquotes.com.au/wp-content/uploads/2025/09/TW-Solar-Aus-Warranty.pdf" TargetMode="External"/><Relationship Id="rId_hyperlink_55" Type="http://schemas.openxmlformats.org/officeDocument/2006/relationships/hyperlink" Target="https://www.solarquotes.com.au/panels/tw-solar-review.html" TargetMode="External"/><Relationship Id="rId_hyperlink_56" Type="http://schemas.openxmlformats.org/officeDocument/2006/relationships/hyperlink" Target="https://www.solarquotes.com.au/wp-content/uploads/2025/09/tw-440.pdf" TargetMode="External"/><Relationship Id="rId_hyperlink_57" Type="http://schemas.openxmlformats.org/officeDocument/2006/relationships/hyperlink" Target="https://www.solarquotes.com.au/wp-content/uploads/2025/09/TW-Solar-Aus-Warranty.pdf" TargetMode="External"/><Relationship Id="rId_hyperlink_58" Type="http://schemas.openxmlformats.org/officeDocument/2006/relationships/hyperlink" Target="https://www.solarquotes.com.au/panels/tw-solar-review.html" TargetMode="External"/><Relationship Id="rId_hyperlink_59" Type="http://schemas.openxmlformats.org/officeDocument/2006/relationships/hyperlink" Target="https://www.solarquotes.com.au/wp-content/uploads/2022/07/tindo-walara-g4.png" TargetMode="External"/><Relationship Id="rId_hyperlink_60" Type="http://schemas.openxmlformats.org/officeDocument/2006/relationships/hyperlink" Target="https://www.solarquotes.com.au/wp-content/uploads/2022/07/Tindo_NTYPE_Consumer_Warranty_VersionC_24July25Final.pdf" TargetMode="External"/><Relationship Id="rId_hyperlink_61" Type="http://schemas.openxmlformats.org/officeDocument/2006/relationships/hyperlink" Target="https://www.solarquotes.com.au/panels/tindo-solar-review.html" TargetMode="External"/><Relationship Id="rId_hyperlink_62" Type="http://schemas.openxmlformats.org/officeDocument/2006/relationships/hyperlink" Target="https://www.solarquotes.com.au/wp-content/uploads/2023/07/suntech-ultravpro.pdf" TargetMode="External"/><Relationship Id="rId_hyperlink_63" Type="http://schemas.openxmlformats.org/officeDocument/2006/relationships/hyperlink" Target="https://www.solarquotes.com.au/wp-content/uploads/2023/07/suntech-warranty-2023.pdf" TargetMode="External"/><Relationship Id="rId_hyperlink_64" Type="http://schemas.openxmlformats.org/officeDocument/2006/relationships/hyperlink" Target="https://www.solarquotes.com.au/panels/suntech-review.html" TargetMode="External"/><Relationship Id="rId_hyperlink_65" Type="http://schemas.openxmlformats.org/officeDocument/2006/relationships/hyperlink" Target="https://www.solarquotes.com.au/wp-content/uploads/2023/07/ultra-v-pro-415-ntype.pdf" TargetMode="External"/><Relationship Id="rId_hyperlink_66" Type="http://schemas.openxmlformats.org/officeDocument/2006/relationships/hyperlink" Target="https://www.solarquotes.com.au/wp-content/uploads/2023/07/suntech-warranty-2023.pdf" TargetMode="External"/><Relationship Id="rId_hyperlink_67" Type="http://schemas.openxmlformats.org/officeDocument/2006/relationships/hyperlink" Target="https://www.solarquotes.com.au/panels/suntech-review.html" TargetMode="External"/><Relationship Id="rId_hyperlink_68" Type="http://schemas.openxmlformats.org/officeDocument/2006/relationships/hyperlink" Target="https://www.solarquotes.com.au/wp-content/uploads/2023/01/Datasheet-STP415S-C54-Umhm.pdf" TargetMode="External"/><Relationship Id="rId_hyperlink_69" Type="http://schemas.openxmlformats.org/officeDocument/2006/relationships/hyperlink" Target="https://www.solarquotes.com.au/wp-content/uploads/2023/01/suntech-warranty-2022.pdf" TargetMode="External"/><Relationship Id="rId_hyperlink_70" Type="http://schemas.openxmlformats.org/officeDocument/2006/relationships/hyperlink" Target="https://www.solarquotes.com.au/panels/suntech-review.html" TargetMode="External"/><Relationship Id="rId_hyperlink_71" Type="http://schemas.openxmlformats.org/officeDocument/2006/relationships/hyperlink" Target="https://www.solarquotes.com.au/wp-content/uploads/2023/05/Comp-WINAICO_WST-450NGX-D3_AUS_0824-comp2.pdf" TargetMode="External"/><Relationship Id="rId_hyperlink_72" Type="http://schemas.openxmlformats.org/officeDocument/2006/relationships/hyperlink" Target="https://www.solarquotes.com.au/wp-content/uploads/2023/05/winaico-ngx-warranty.pdf" TargetMode="External"/><Relationship Id="rId_hyperlink_73" Type="http://schemas.openxmlformats.org/officeDocument/2006/relationships/hyperlink" Target="https://www.solarquotes.com.au/panels/winaico-review.html" TargetMode="External"/><Relationship Id="rId_hyperlink_74" Type="http://schemas.openxmlformats.org/officeDocument/2006/relationships/hyperlink" Target="https://www.solarquotes.com.au/wp-content/uploads/2025/11/PS-Quasar-475W-Datasheet-I-Compressed.pdf" TargetMode="External"/><Relationship Id="rId_hyperlink_75" Type="http://schemas.openxmlformats.org/officeDocument/2006/relationships/hyperlink" Target="https://www.solarquotes.com.au/wp-content/uploads/2025/11/Limited-Warranty_AUS-20250103_Statement-Of-30-Year-Product-Warranty-for-PSXXXL12GFH-16-QSH-Series.pdf" TargetMode="External"/><Relationship Id="rId_hyperlink_76" Type="http://schemas.openxmlformats.org/officeDocument/2006/relationships/hyperlink" Target="https://www.solarquotes.com.au/panels/phono-review.html" TargetMode="External"/><Relationship Id="rId_hyperlink_77" Type="http://schemas.openxmlformats.org/officeDocument/2006/relationships/hyperlink" Target="https://www.solarquotes.com.au/wp-content/uploads/2024/01/Phono-Solar-Helios-Clear-v1.3.pdf" TargetMode="External"/><Relationship Id="rId_hyperlink_78" Type="http://schemas.openxmlformats.org/officeDocument/2006/relationships/hyperlink" Target="https://www.solarquotes.com.au/wp-content/uploads/2024/01/Limited-Warranty-PV-Module-Statements.pdf" TargetMode="External"/><Relationship Id="rId_hyperlink_79" Type="http://schemas.openxmlformats.org/officeDocument/2006/relationships/hyperlink" Target="https://www.solarquotes.com.au/panels/phono-review.html" TargetMode="External"/><Relationship Id="rId_hyperlink_80" Type="http://schemas.openxmlformats.org/officeDocument/2006/relationships/hyperlink" Target="https://www.solarquotes.com.au/wp-content/uploads/2023/01/RSM96-11-475BNDG-datasheet-2026H1-EN.pdf" TargetMode="External"/><Relationship Id="rId_hyperlink_81" Type="http://schemas.openxmlformats.org/officeDocument/2006/relationships/hyperlink" Target="https://www.solarquotes.com.au/wp-content/uploads/2023/01/Risen-25yr-rooftop-warranty-AU-NZ-EN.pdf" TargetMode="External"/><Relationship Id="rId_hyperlink_82" Type="http://schemas.openxmlformats.org/officeDocument/2006/relationships/hyperlink" Target="https://www.solarquotes.com.au/panels/risen-review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Z29"/>
  <sheetViews>
    <sheetView tabSelected="1" workbookViewId="0" showGridLines="true" showRowColHeaders="1">
      <selection activeCell="B1" sqref="B1"/>
    </sheetView>
  </sheetViews>
  <sheetFormatPr defaultRowHeight="14.4" outlineLevelRow="0" outlineLevelCol="0"/>
  <cols>
    <col min="1" max="1" width="39" customWidth="true" style="1"/>
    <col min="27" max="27" width="39" customWidth="true" style="1"/>
    <col min="2" max="2" width="39" customWidth="true" style="1"/>
    <col min="28" max="28" width="39" customWidth="true" style="1"/>
    <col min="3" max="3" width="39" customWidth="true" style="1"/>
    <col min="29" max="29" width="39" customWidth="true" style="1"/>
    <col min="4" max="4" width="39" customWidth="true" style="1"/>
    <col min="30" max="30" width="39" customWidth="true" style="1"/>
    <col min="5" max="5" width="39" customWidth="true" style="1"/>
    <col min="31" max="31" width="39" customWidth="true" style="1"/>
    <col min="6" max="6" width="39" customWidth="true" style="1"/>
    <col min="32" max="32" width="39" customWidth="true" style="1"/>
    <col min="7" max="7" width="39" customWidth="true" style="1"/>
    <col min="33" max="33" width="39" customWidth="true" style="1"/>
    <col min="8" max="8" width="39" customWidth="true" style="1"/>
    <col min="34" max="34" width="39" customWidth="true" style="1"/>
    <col min="9" max="9" width="39" customWidth="true" style="1"/>
    <col min="35" max="35" width="39" customWidth="true" style="1"/>
    <col min="10" max="10" width="39" customWidth="true" style="1"/>
    <col min="36" max="36" width="39" customWidth="true" style="1"/>
    <col min="11" max="11" width="39" customWidth="true" style="1"/>
    <col min="37" max="37" width="39" customWidth="true" style="1"/>
    <col min="12" max="12" width="39" customWidth="true" style="1"/>
    <col min="38" max="38" width="39" customWidth="true" style="1"/>
    <col min="13" max="13" width="39" customWidth="true" style="1"/>
    <col min="39" max="39" width="39" customWidth="true" style="1"/>
    <col min="14" max="14" width="39" customWidth="true" style="1"/>
    <col min="40" max="40" width="39" customWidth="true" style="1"/>
    <col min="15" max="15" width="39" customWidth="true" style="1"/>
    <col min="41" max="41" width="39" customWidth="true" style="1"/>
    <col min="16" max="16" width="39" customWidth="true" style="1"/>
    <col min="42" max="42" width="39" customWidth="true" style="1"/>
    <col min="17" max="17" width="39" customWidth="true" style="1"/>
    <col min="43" max="43" width="39" customWidth="true" style="1"/>
    <col min="18" max="18" width="39" customWidth="true" style="1"/>
    <col min="44" max="44" width="39" customWidth="true" style="1"/>
    <col min="19" max="19" width="39" customWidth="true" style="1"/>
    <col min="45" max="45" width="39" customWidth="true" style="1"/>
    <col min="20" max="20" width="39" customWidth="true" style="1"/>
    <col min="46" max="46" width="39" customWidth="true" style="1"/>
    <col min="21" max="21" width="39" customWidth="true" style="1"/>
    <col min="47" max="47" width="39" customWidth="true" style="1"/>
    <col min="22" max="22" width="39" customWidth="true" style="1"/>
    <col min="48" max="48" width="39" customWidth="true" style="1"/>
    <col min="23" max="23" width="39" customWidth="true" style="1"/>
    <col min="49" max="49" width="39" customWidth="true" style="1"/>
    <col min="24" max="24" width="39" customWidth="true" style="1"/>
    <col min="50" max="50" width="39" customWidth="true" style="1"/>
    <col min="25" max="25" width="39" customWidth="true" style="1"/>
    <col min="51" max="51" width="39" customWidth="true" style="1"/>
    <col min="26" max="26" width="39" customWidth="true" style="1"/>
    <col min="52" max="52" width="39" customWidth="true" style="1"/>
  </cols>
  <sheetData>
    <row r="1" spans="1:52">
      <c r="A1" s="3" t="s">
        <v>0</v>
      </c>
      <c r="B1" s="4" t="str">
        <f>HYPERLINK("https://www.solarquotes.com.au/","Latest version here")</f>
        <v>Latest version here</v>
      </c>
    </row>
    <row r="2" spans="1:5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</row>
    <row r="3" spans="1:52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29</v>
      </c>
      <c r="J3" s="1" t="s">
        <v>30</v>
      </c>
      <c r="K3" s="1" t="s">
        <v>31</v>
      </c>
      <c r="L3" s="1" t="s">
        <v>32</v>
      </c>
      <c r="M3" s="1" t="s">
        <v>33</v>
      </c>
      <c r="N3" s="1" t="s">
        <v>34</v>
      </c>
      <c r="O3" s="1" t="s">
        <v>35</v>
      </c>
      <c r="P3" s="1" t="s">
        <v>36</v>
      </c>
      <c r="Q3" s="1" t="s">
        <v>37</v>
      </c>
      <c r="R3" s="2" t="str">
        <f>HYPERLINK("https://www.solarquotes.com.au/wp-content/uploads/2022/02/CEC_ir5360-SOLAHART455BRB3_June_2025_V3_LR.pdf","Yes")</f>
        <v>Yes</v>
      </c>
      <c r="S3" s="2" t="str">
        <f>HYPERLINK("https://www.solarquotes.com.au/wp-content/uploads/2022/02/solahart-warranty.pdf","Yes")</f>
        <v>Yes</v>
      </c>
      <c r="T3" s="2" t="str">
        <f>HYPERLINK("https://www.solarquotes.com.au/panels/solahart-review.html","Here")</f>
        <v>Here</v>
      </c>
    </row>
    <row r="4" spans="1:52">
      <c r="A4" s="1" t="s">
        <v>38</v>
      </c>
      <c r="B4" s="1" t="s">
        <v>39</v>
      </c>
      <c r="C4" s="1" t="s">
        <v>40</v>
      </c>
      <c r="D4" s="1" t="s">
        <v>41</v>
      </c>
      <c r="E4" s="1" t="s">
        <v>42</v>
      </c>
      <c r="F4" s="1" t="s">
        <v>43</v>
      </c>
      <c r="G4" s="1" t="s">
        <v>27</v>
      </c>
      <c r="H4" s="1" t="s">
        <v>28</v>
      </c>
      <c r="I4" s="1" t="s">
        <v>29</v>
      </c>
      <c r="J4" s="1" t="s">
        <v>30</v>
      </c>
      <c r="K4" s="1" t="s">
        <v>31</v>
      </c>
      <c r="L4" s="1" t="s">
        <v>32</v>
      </c>
      <c r="M4" s="1" t="s">
        <v>33</v>
      </c>
      <c r="N4" s="1" t="s">
        <v>44</v>
      </c>
      <c r="O4" s="1" t="s">
        <v>35</v>
      </c>
      <c r="P4" s="1" t="s">
        <v>36</v>
      </c>
      <c r="Q4" s="1" t="s">
        <v>37</v>
      </c>
      <c r="R4" s="2" t="str">
        <f>HYPERLINK("https://www.solarquotes.com.au/wp-content/uploads/2024/03/CEC_ir5346-SOLAHART440BR3_April_2025_V4_LR.pdf","Yes")</f>
        <v>Yes</v>
      </c>
      <c r="S4" s="2" t="str">
        <f>HYPERLINK("https://www.solarquotes.com.au/wp-content/uploads/2022/02/solahart-warranty.pdf","Yes")</f>
        <v>Yes</v>
      </c>
      <c r="T4" s="2" t="str">
        <f>HYPERLINK("https://www.solarquotes.com.au/panels/solahart-review.html","Here")</f>
        <v>Here</v>
      </c>
    </row>
    <row r="5" spans="1:52">
      <c r="A5" s="1" t="s">
        <v>45</v>
      </c>
      <c r="B5" s="1" t="s">
        <v>46</v>
      </c>
      <c r="C5" s="1" t="s">
        <v>47</v>
      </c>
      <c r="D5" s="1" t="s">
        <v>48</v>
      </c>
      <c r="E5" s="1" t="s">
        <v>49</v>
      </c>
      <c r="F5" s="1" t="s">
        <v>50</v>
      </c>
      <c r="G5" s="1" t="s">
        <v>27</v>
      </c>
      <c r="H5" s="1" t="s">
        <v>51</v>
      </c>
      <c r="I5" s="1" t="s">
        <v>52</v>
      </c>
      <c r="J5" s="1" t="s">
        <v>53</v>
      </c>
      <c r="K5" s="1" t="s">
        <v>54</v>
      </c>
      <c r="L5" s="1" t="s">
        <v>32</v>
      </c>
      <c r="M5" s="1" t="s">
        <v>55</v>
      </c>
      <c r="N5" s="1" t="s">
        <v>44</v>
      </c>
      <c r="O5" s="1" t="s">
        <v>56</v>
      </c>
      <c r="P5" s="1" t="s">
        <v>57</v>
      </c>
      <c r="Q5" s="1" t="s">
        <v>37</v>
      </c>
      <c r="R5" s="2" t="str">
        <f>HYPERLINK("https://www.solarquotes.com.au/wp-content/uploads/2020/12/se-smart-panel-j-white-framed-datasheet-aus.pdf","Yes")</f>
        <v>Yes</v>
      </c>
      <c r="S5" s="2" t="str">
        <f>HYPERLINK("https://www.solarquotes.com.au/wp-content/uploads/2020/12/se-limited-warranty-smart-pv-panel-54-cell-december-2022-aus.pdf","Yes")</f>
        <v>Yes</v>
      </c>
      <c r="T5" s="2" t="str">
        <f>HYPERLINK("https://www.solarquotes.com.au/panels/solaredge-review.html","Here")</f>
        <v>Here</v>
      </c>
    </row>
    <row r="6" spans="1:52">
      <c r="A6" s="1" t="s">
        <v>58</v>
      </c>
      <c r="B6" s="1" t="s">
        <v>59</v>
      </c>
      <c r="C6" s="1" t="s">
        <v>60</v>
      </c>
      <c r="D6" s="1" t="s">
        <v>61</v>
      </c>
      <c r="E6" s="1" t="s">
        <v>62</v>
      </c>
      <c r="F6" s="1" t="s">
        <v>63</v>
      </c>
      <c r="G6" s="1" t="s">
        <v>27</v>
      </c>
      <c r="H6" s="1" t="s">
        <v>27</v>
      </c>
      <c r="I6" s="1" t="s">
        <v>64</v>
      </c>
      <c r="J6" s="1" t="s">
        <v>30</v>
      </c>
      <c r="K6" s="1" t="s">
        <v>65</v>
      </c>
      <c r="L6" s="1" t="s">
        <v>32</v>
      </c>
      <c r="M6" s="1" t="s">
        <v>66</v>
      </c>
      <c r="N6" s="1" t="s">
        <v>44</v>
      </c>
      <c r="O6" s="1" t="s">
        <v>35</v>
      </c>
      <c r="P6" s="1" t="s">
        <v>67</v>
      </c>
      <c r="Q6" s="1" t="s">
        <v>37</v>
      </c>
      <c r="R6" s="2" t="str">
        <f>HYPERLINK("https://www.solarquotes.com.au/wp-content/uploads/2023/07/cshiku6.pdf","Yes")</f>
        <v>Yes</v>
      </c>
      <c r="S6" s="2" t="str">
        <f>HYPERLINK("https://www.solarquotes.com.au/wp-content/uploads/2023/07/CSW.pdf","Yes")</f>
        <v>Yes</v>
      </c>
      <c r="T6" s="2" t="str">
        <f>HYPERLINK("https://www.solarquotes.com.au/panels/canadian-solar-inc-review.html","Here")</f>
        <v>Here</v>
      </c>
    </row>
    <row r="7" spans="1:52">
      <c r="A7" s="1" t="s">
        <v>68</v>
      </c>
      <c r="B7" s="1" t="s">
        <v>69</v>
      </c>
      <c r="C7" s="1" t="s">
        <v>70</v>
      </c>
      <c r="D7" s="1" t="s">
        <v>41</v>
      </c>
      <c r="E7" s="1" t="s">
        <v>62</v>
      </c>
      <c r="F7" s="1" t="s">
        <v>71</v>
      </c>
      <c r="G7" s="1" t="s">
        <v>27</v>
      </c>
      <c r="H7" s="1" t="s">
        <v>27</v>
      </c>
      <c r="I7" s="1" t="s">
        <v>72</v>
      </c>
      <c r="J7" s="1" t="s">
        <v>30</v>
      </c>
      <c r="K7" s="1" t="s">
        <v>73</v>
      </c>
      <c r="L7" s="1" t="s">
        <v>32</v>
      </c>
      <c r="M7" s="1" t="s">
        <v>33</v>
      </c>
      <c r="N7" s="1" t="s">
        <v>44</v>
      </c>
      <c r="O7" s="1" t="s">
        <v>35</v>
      </c>
      <c r="P7" s="1" t="s">
        <v>36</v>
      </c>
      <c r="Q7" s="1" t="s">
        <v>74</v>
      </c>
      <c r="R7" s="2" t="str">
        <f>HYPERLINK("https://www.solarquotes.com.au/wp-content/uploads/2026/04/trina-475w.pdf","Yes")</f>
        <v>Yes</v>
      </c>
      <c r="S7" s="2" t="str">
        <f>HYPERLINK("https://www.solarquotes.com.au/wp-content/uploads/2026/04/PS-M-0135-AA-GLOBAL-LIMITED-WARRANTY-FOR-TRINA-SOLAR-BRAND-CRYSTALLINE-SOLAR-PHOTOVOLTAIC-MODULES_202507_Clean.pdf","Yes")</f>
        <v>Yes</v>
      </c>
      <c r="T7" s="2" t="str">
        <f>HYPERLINK("https://www.solarquotes.com.au/panels/trina-review.html","Here")</f>
        <v>Here</v>
      </c>
    </row>
    <row r="8" spans="1:52">
      <c r="A8" s="1" t="s">
        <v>75</v>
      </c>
      <c r="B8" s="1" t="s">
        <v>76</v>
      </c>
      <c r="C8" s="1" t="s">
        <v>77</v>
      </c>
      <c r="D8" s="1" t="s">
        <v>78</v>
      </c>
      <c r="E8" s="1" t="s">
        <v>79</v>
      </c>
      <c r="F8" s="1" t="s">
        <v>80</v>
      </c>
      <c r="G8" s="1" t="s">
        <v>27</v>
      </c>
      <c r="H8" s="1" t="s">
        <v>81</v>
      </c>
      <c r="I8" s="1" t="s">
        <v>82</v>
      </c>
      <c r="J8" s="1" t="s">
        <v>30</v>
      </c>
      <c r="K8" s="1" t="s">
        <v>83</v>
      </c>
      <c r="L8" s="1" t="s">
        <v>84</v>
      </c>
      <c r="M8" s="1" t="s">
        <v>33</v>
      </c>
      <c r="N8" s="1" t="s">
        <v>34</v>
      </c>
      <c r="O8" s="1" t="s">
        <v>35</v>
      </c>
      <c r="P8" s="1" t="s">
        <v>85</v>
      </c>
      <c r="Q8" s="1" t="s">
        <v>37</v>
      </c>
      <c r="R8" s="2" t="str">
        <f>HYPERLINK("https://www.solarquotes.com.au/wp-content/uploads/2022/11/sunpower-p7.pdf","Yes")</f>
        <v>Yes</v>
      </c>
      <c r="S8" s="2" t="str">
        <f>HYPERLINK("https://www.solarquotes.com.au/wp-content/uploads/2022/11/sunpower-warranty-2025.pdf","Yes")</f>
        <v>Yes</v>
      </c>
      <c r="T8" s="2" t="str">
        <f>HYPERLINK("https://www.solarquotes.com.au/panels/sunpower-review.html","Here")</f>
        <v>Here</v>
      </c>
    </row>
    <row r="9" spans="1:52">
      <c r="A9" s="1" t="s">
        <v>86</v>
      </c>
      <c r="B9" s="1" t="s">
        <v>87</v>
      </c>
      <c r="C9" s="1" t="s">
        <v>88</v>
      </c>
      <c r="D9" s="1" t="s">
        <v>89</v>
      </c>
      <c r="E9" s="1" t="s">
        <v>49</v>
      </c>
      <c r="F9" s="1" t="s">
        <v>90</v>
      </c>
      <c r="G9" s="1" t="s">
        <v>91</v>
      </c>
      <c r="H9" s="1" t="s">
        <v>81</v>
      </c>
      <c r="I9" s="1" t="s">
        <v>92</v>
      </c>
      <c r="J9" s="1" t="s">
        <v>93</v>
      </c>
      <c r="K9" s="1" t="s">
        <v>31</v>
      </c>
      <c r="L9" s="1" t="s">
        <v>32</v>
      </c>
      <c r="M9" s="1" t="s">
        <v>66</v>
      </c>
      <c r="N9" s="1" t="s">
        <v>94</v>
      </c>
      <c r="O9" s="1" t="s">
        <v>95</v>
      </c>
      <c r="P9" s="1" t="s">
        <v>96</v>
      </c>
      <c r="Q9" s="1" t="s">
        <v>37</v>
      </c>
      <c r="R9" s="2" t="str">
        <f>HYPERLINK("https://www.solarquotes.com.au/wp-content/uploads/2025/05/sunpower-max3-black.pdf","Yes")</f>
        <v>Yes</v>
      </c>
      <c r="S9" s="2" t="str">
        <f>HYPERLINK("https://www.solarquotes.com.au/wp-content/uploads/2022/11/sunpower-warranty-2025.pdf","Yes")</f>
        <v>Yes</v>
      </c>
      <c r="T9" s="2" t="str">
        <f>HYPERLINK("https://www.solarquotes.com.au/panels/sunpower-review.html","Here")</f>
        <v>Here</v>
      </c>
    </row>
    <row r="10" spans="1:52">
      <c r="A10" s="1" t="s">
        <v>97</v>
      </c>
      <c r="B10" s="1" t="s">
        <v>98</v>
      </c>
      <c r="C10" s="1" t="s">
        <v>99</v>
      </c>
      <c r="D10" s="1" t="s">
        <v>89</v>
      </c>
      <c r="E10" s="1" t="s">
        <v>100</v>
      </c>
      <c r="F10" s="1" t="s">
        <v>101</v>
      </c>
      <c r="G10" s="1" t="s">
        <v>91</v>
      </c>
      <c r="H10" s="1" t="s">
        <v>81</v>
      </c>
      <c r="I10" s="1" t="s">
        <v>102</v>
      </c>
      <c r="J10" s="1" t="s">
        <v>93</v>
      </c>
      <c r="K10" s="1" t="s">
        <v>31</v>
      </c>
      <c r="L10" s="1" t="s">
        <v>32</v>
      </c>
      <c r="M10" s="1" t="s">
        <v>66</v>
      </c>
      <c r="N10" s="1" t="s">
        <v>94</v>
      </c>
      <c r="O10" s="1" t="s">
        <v>95</v>
      </c>
      <c r="P10" s="1" t="s">
        <v>96</v>
      </c>
      <c r="Q10" s="1" t="s">
        <v>37</v>
      </c>
      <c r="R10" s="2" t="str">
        <f>HYPERLINK("https://www.solarquotes.com.au/wp-content/uploads/2021/02/sunpower-max3.pdf","Yes")</f>
        <v>Yes</v>
      </c>
      <c r="S10" s="2" t="str">
        <f>HYPERLINK("https://www.solarquotes.com.au/wp-content/uploads/2022/11/sunpower-warranty-2025.pdf","Yes")</f>
        <v>Yes</v>
      </c>
      <c r="T10" s="2" t="str">
        <f>HYPERLINK("https://www.solarquotes.com.au/panels/sunpower-review.html","Here")</f>
        <v>Here</v>
      </c>
    </row>
    <row r="11" spans="1:52">
      <c r="A11" s="1" t="s">
        <v>103</v>
      </c>
      <c r="B11" s="1" t="s">
        <v>104</v>
      </c>
      <c r="C11" s="1" t="s">
        <v>105</v>
      </c>
      <c r="D11" s="1" t="s">
        <v>24</v>
      </c>
      <c r="E11" s="1" t="s">
        <v>62</v>
      </c>
      <c r="F11" s="1" t="s">
        <v>106</v>
      </c>
      <c r="G11" s="1" t="s">
        <v>27</v>
      </c>
      <c r="H11" s="1" t="s">
        <v>27</v>
      </c>
      <c r="I11" s="1" t="s">
        <v>107</v>
      </c>
      <c r="J11" s="1" t="s">
        <v>108</v>
      </c>
      <c r="K11" s="1" t="s">
        <v>109</v>
      </c>
      <c r="L11" s="1" t="s">
        <v>32</v>
      </c>
      <c r="M11" s="1" t="s">
        <v>55</v>
      </c>
      <c r="N11" s="1" t="s">
        <v>44</v>
      </c>
      <c r="O11" s="1" t="s">
        <v>110</v>
      </c>
      <c r="P11" s="1" t="s">
        <v>36</v>
      </c>
      <c r="Q11" s="1" t="s">
        <v>37</v>
      </c>
      <c r="R11" s="2" t="str">
        <f>HYPERLINK("https://www.solarquotes.com.au/wp-content/uploads/2026/04/tigerneo3.pdf","Yes")</f>
        <v>Yes</v>
      </c>
      <c r="S11" s="2" t="str">
        <f>HYPERLINK("https://www.solarquotes.com.au/wp-content/uploads/2026/04/LIMITED-WARRANTY-REV.EN20250919-LINEAR-MONOFACIAL-MODULE.pdf","Yes")</f>
        <v>Yes</v>
      </c>
      <c r="T11" s="2" t="str">
        <f>HYPERLINK("https://www.solarquotes.com.au/panels/jinko-solar-review.html","Here")</f>
        <v>Here</v>
      </c>
    </row>
    <row r="12" spans="1:52">
      <c r="A12" s="1" t="s">
        <v>111</v>
      </c>
      <c r="B12" s="1" t="s">
        <v>112</v>
      </c>
      <c r="C12" s="1" t="s">
        <v>113</v>
      </c>
      <c r="D12" s="1" t="s">
        <v>78</v>
      </c>
      <c r="E12" s="1" t="s">
        <v>62</v>
      </c>
      <c r="F12" s="1" t="s">
        <v>71</v>
      </c>
      <c r="G12" s="1" t="s">
        <v>27</v>
      </c>
      <c r="H12" s="1" t="s">
        <v>27</v>
      </c>
      <c r="I12" s="1" t="s">
        <v>114</v>
      </c>
      <c r="J12" s="1" t="s">
        <v>30</v>
      </c>
      <c r="K12" s="1" t="s">
        <v>31</v>
      </c>
      <c r="L12" s="1" t="s">
        <v>32</v>
      </c>
      <c r="M12" s="1" t="s">
        <v>55</v>
      </c>
      <c r="N12" s="1" t="s">
        <v>44</v>
      </c>
      <c r="O12" s="1" t="s">
        <v>35</v>
      </c>
      <c r="P12" s="1" t="s">
        <v>36</v>
      </c>
      <c r="Q12" s="1" t="s">
        <v>74</v>
      </c>
      <c r="R12" s="2" t="str">
        <f>HYPERLINK("https://www.solarquotes.com.au/wp-content/uploads/2023/08/JASolar475W.pdf","Yes")</f>
        <v>Yes</v>
      </c>
      <c r="S12" s="2" t="str">
        <f>HYPERLINK("https://www.solarquotes.com.au/wp-content/uploads/2023/08/JAsolarwarranty2026.pdf","Yes")</f>
        <v>Yes</v>
      </c>
      <c r="T12" s="2" t="str">
        <f>HYPERLINK("https://www.solarquotes.com.au/panels/ja-solar-review.html","Here")</f>
        <v>Here</v>
      </c>
    </row>
    <row r="13" spans="1:52">
      <c r="A13" s="1" t="s">
        <v>115</v>
      </c>
      <c r="B13" s="1" t="s">
        <v>116</v>
      </c>
      <c r="C13" s="1" t="s">
        <v>117</v>
      </c>
      <c r="D13" s="1" t="s">
        <v>118</v>
      </c>
      <c r="E13" s="1" t="s">
        <v>119</v>
      </c>
      <c r="F13" s="1" t="s">
        <v>120</v>
      </c>
      <c r="G13" s="1" t="s">
        <v>27</v>
      </c>
      <c r="H13" s="1" t="s">
        <v>27</v>
      </c>
      <c r="I13" s="1" t="s">
        <v>29</v>
      </c>
      <c r="J13" s="1" t="s">
        <v>108</v>
      </c>
      <c r="K13" s="1" t="s">
        <v>109</v>
      </c>
      <c r="L13" s="1" t="s">
        <v>32</v>
      </c>
      <c r="M13" s="1" t="s">
        <v>55</v>
      </c>
      <c r="N13" s="1" t="s">
        <v>44</v>
      </c>
      <c r="O13" s="1" t="s">
        <v>121</v>
      </c>
      <c r="P13" s="1" t="s">
        <v>122</v>
      </c>
      <c r="Q13" s="1" t="s">
        <v>37</v>
      </c>
      <c r="R13" s="2" t="str">
        <f>HYPERLINK("https://www.solarquotes.com.au/wp-content/uploads/2024/09/aiko-2s-1.pdf","Yes")</f>
        <v>Yes</v>
      </c>
      <c r="S13" s="2" t="str">
        <f>HYPERLINK("https://www.solarquotes.com.au/wp-content/uploads/2024/08/Warranty-TandCs-Single-glass-AIKO-Energy-12.02.24.pdf","Yes")</f>
        <v>Yes</v>
      </c>
      <c r="T13" s="2" t="str">
        <f>HYPERLINK("https://www.solarquotes.com.au/panels/aiko-solar-review.html","Here")</f>
        <v>Here</v>
      </c>
    </row>
    <row r="14" spans="1:52">
      <c r="A14" s="1" t="s">
        <v>123</v>
      </c>
      <c r="B14" s="1" t="s">
        <v>124</v>
      </c>
      <c r="C14" s="1" t="s">
        <v>125</v>
      </c>
      <c r="D14" s="1" t="s">
        <v>126</v>
      </c>
      <c r="E14" s="1" t="s">
        <v>127</v>
      </c>
      <c r="F14" s="1" t="s">
        <v>128</v>
      </c>
      <c r="G14" s="1" t="s">
        <v>27</v>
      </c>
      <c r="H14" s="1" t="s">
        <v>27</v>
      </c>
      <c r="I14" s="1" t="s">
        <v>129</v>
      </c>
      <c r="J14" s="1" t="s">
        <v>108</v>
      </c>
      <c r="K14" s="1" t="s">
        <v>109</v>
      </c>
      <c r="L14" s="1" t="s">
        <v>32</v>
      </c>
      <c r="M14" s="1" t="s">
        <v>55</v>
      </c>
      <c r="N14" s="1" t="s">
        <v>44</v>
      </c>
      <c r="O14" s="1" t="s">
        <v>121</v>
      </c>
      <c r="P14" s="1" t="s">
        <v>122</v>
      </c>
      <c r="Q14" s="1" t="s">
        <v>37</v>
      </c>
      <c r="R14" s="2" t="str">
        <f>HYPERLINK("https://www.solarquotes.com.au/wp-content/uploads/2026/01/aiko-3s.pdf","Yes")</f>
        <v>Yes</v>
      </c>
      <c r="S14" s="2" t="str">
        <f>HYPERLINK("https://www.solarquotes.com.au/wp-content/uploads/2026/01/Warranty-for-Residential-2nd‑Gen-3rd‑Gen-Full‑Black-Modules-less-than-480W-1.7-EN.pdf","Yes")</f>
        <v>Yes</v>
      </c>
      <c r="T14" s="2" t="str">
        <f>HYPERLINK("https://www.solarquotes.com.au/panels/aiko-solar-review.html","Here")</f>
        <v>Here</v>
      </c>
    </row>
    <row r="15" spans="1:52">
      <c r="A15" s="1" t="s">
        <v>130</v>
      </c>
      <c r="B15" s="1" t="s">
        <v>131</v>
      </c>
      <c r="C15" s="1" t="s">
        <v>132</v>
      </c>
      <c r="D15" s="1" t="s">
        <v>133</v>
      </c>
      <c r="E15" s="1" t="s">
        <v>134</v>
      </c>
      <c r="F15" s="1" t="s">
        <v>135</v>
      </c>
      <c r="G15" s="1" t="s">
        <v>27</v>
      </c>
      <c r="H15" s="1" t="s">
        <v>27</v>
      </c>
      <c r="I15" s="1" t="s">
        <v>136</v>
      </c>
      <c r="J15" s="1" t="s">
        <v>108</v>
      </c>
      <c r="K15" s="1" t="s">
        <v>109</v>
      </c>
      <c r="L15" s="1" t="s">
        <v>32</v>
      </c>
      <c r="M15" s="1" t="s">
        <v>55</v>
      </c>
      <c r="N15" s="1" t="s">
        <v>44</v>
      </c>
      <c r="O15" s="1" t="s">
        <v>121</v>
      </c>
      <c r="P15" s="1" t="s">
        <v>122</v>
      </c>
      <c r="Q15" s="1" t="s">
        <v>37</v>
      </c>
      <c r="R15" s="2" t="str">
        <f>HYPERLINK("https://www.solarquotes.com.au/wp-content/uploads/2026/01/aiko-3p54.pdf","Yes")</f>
        <v>Yes</v>
      </c>
      <c r="S15" s="2" t="str">
        <f>HYPERLINK("https://www.solarquotes.com.au/wp-content/uploads/2026/01/aikowarranty.pdf","Yes")</f>
        <v>Yes</v>
      </c>
      <c r="T15" s="2" t="str">
        <f>HYPERLINK("https://www.solarquotes.com.au/panels/aiko-solar-review.html","Here")</f>
        <v>Here</v>
      </c>
    </row>
    <row r="16" spans="1:52">
      <c r="A16" s="1" t="s">
        <v>137</v>
      </c>
      <c r="B16" s="1" t="s">
        <v>138</v>
      </c>
      <c r="C16" s="1" t="s">
        <v>139</v>
      </c>
      <c r="D16" s="1" t="s">
        <v>41</v>
      </c>
      <c r="E16" s="1" t="s">
        <v>140</v>
      </c>
      <c r="F16" s="1" t="s">
        <v>141</v>
      </c>
      <c r="G16" s="1" t="s">
        <v>27</v>
      </c>
      <c r="H16" s="1" t="s">
        <v>27</v>
      </c>
      <c r="I16" s="1" t="s">
        <v>107</v>
      </c>
      <c r="J16" s="1" t="s">
        <v>108</v>
      </c>
      <c r="K16" s="1" t="s">
        <v>109</v>
      </c>
      <c r="L16" s="1" t="s">
        <v>32</v>
      </c>
      <c r="M16" s="1" t="s">
        <v>55</v>
      </c>
      <c r="N16" s="1" t="s">
        <v>44</v>
      </c>
      <c r="O16" s="1" t="s">
        <v>121</v>
      </c>
      <c r="P16" s="1" t="s">
        <v>122</v>
      </c>
      <c r="Q16" s="1" t="s">
        <v>37</v>
      </c>
      <c r="R16" s="2" t="str">
        <f>HYPERLINK("https://www.solarquotes.com.au/wp-content/uploads/2024/09/neostar-2p.pdf","Yes")</f>
        <v>Yes</v>
      </c>
      <c r="S16" s="2" t="str">
        <f>HYPERLINK("https://www.solarquotes.com.au/wp-content/uploads/2024/08/Warranty-TandCs-Single-glass-AIKO-Energy-12.02.24.pdf","Yes")</f>
        <v>Yes</v>
      </c>
      <c r="T16" s="2" t="str">
        <f>HYPERLINK("https://www.solarquotes.com.au/panels/aiko-solar-review.html","Here")</f>
        <v>Here</v>
      </c>
    </row>
    <row r="17" spans="1:52">
      <c r="A17" s="1" t="s">
        <v>142</v>
      </c>
      <c r="B17" s="1" t="s">
        <v>143</v>
      </c>
      <c r="C17" s="1" t="s">
        <v>144</v>
      </c>
      <c r="D17" s="1" t="s">
        <v>145</v>
      </c>
      <c r="E17" s="1" t="s">
        <v>146</v>
      </c>
      <c r="F17" s="1" t="s">
        <v>147</v>
      </c>
      <c r="G17" s="1" t="s">
        <v>81</v>
      </c>
      <c r="H17" s="1" t="s">
        <v>148</v>
      </c>
      <c r="I17" s="1" t="s">
        <v>149</v>
      </c>
      <c r="J17" s="1" t="s">
        <v>150</v>
      </c>
      <c r="K17" s="1" t="s">
        <v>31</v>
      </c>
      <c r="L17" s="1" t="s">
        <v>151</v>
      </c>
      <c r="M17" s="1" t="s">
        <v>33</v>
      </c>
      <c r="N17" s="1" t="s">
        <v>44</v>
      </c>
      <c r="O17" s="1" t="s">
        <v>95</v>
      </c>
      <c r="P17" s="1" t="s">
        <v>96</v>
      </c>
      <c r="Q17" s="1" t="s">
        <v>152</v>
      </c>
      <c r="R17" s="2" t="str">
        <f>HYPERLINK("https://www.solarquotes.com.au/wp-content/uploads/2024/01/DS_Alpha_Pure-RX_IEC_EN_AUCEC_101125.pdf","Yes")</f>
        <v>Yes</v>
      </c>
      <c r="S17" s="2" t="str">
        <f>HYPERLINK("https://www.solarquotes.com.au/wp-content/uploads/2022/09/warranty_alpha_rev_b.pdf","Yes")</f>
        <v>Yes</v>
      </c>
      <c r="T17" s="2" t="str">
        <f>HYPERLINK("https://www.solarquotes.com.au/panels/rec-review.html","Here")</f>
        <v>Here</v>
      </c>
    </row>
    <row r="18" spans="1:52">
      <c r="A18" s="1" t="s">
        <v>153</v>
      </c>
      <c r="B18" s="1" t="s">
        <v>154</v>
      </c>
      <c r="C18" s="1" t="s">
        <v>155</v>
      </c>
      <c r="D18" s="1" t="s">
        <v>156</v>
      </c>
      <c r="E18" s="1" t="s">
        <v>157</v>
      </c>
      <c r="F18" s="1" t="s">
        <v>158</v>
      </c>
      <c r="G18" s="1" t="s">
        <v>81</v>
      </c>
      <c r="H18" s="1" t="s">
        <v>148</v>
      </c>
      <c r="I18" s="1" t="s">
        <v>107</v>
      </c>
      <c r="J18" s="1" t="s">
        <v>108</v>
      </c>
      <c r="K18" s="1" t="s">
        <v>31</v>
      </c>
      <c r="L18" s="1" t="s">
        <v>151</v>
      </c>
      <c r="M18" s="1" t="s">
        <v>33</v>
      </c>
      <c r="N18" s="1" t="s">
        <v>44</v>
      </c>
      <c r="O18" s="1" t="s">
        <v>95</v>
      </c>
      <c r="P18" s="1" t="s">
        <v>96</v>
      </c>
      <c r="Q18" s="1" t="s">
        <v>152</v>
      </c>
      <c r="R18" s="2" t="str">
        <f>HYPERLINK("https://www.solarquotes.com.au/wp-content/uploads/2022/09/rec-alpha-purer.pdf","Yes")</f>
        <v>Yes</v>
      </c>
      <c r="S18" s="2" t="str">
        <f>HYPERLINK("https://www.solarquotes.com.au/wp-content/uploads/2022/09/warranty_alpha_rev_b.pdf","Yes")</f>
        <v>Yes</v>
      </c>
      <c r="T18" s="2" t="str">
        <f>HYPERLINK("https://www.solarquotes.com.au/panels/rec-review.html","Here")</f>
        <v>Here</v>
      </c>
    </row>
    <row r="19" spans="1:52">
      <c r="A19" s="1" t="s">
        <v>159</v>
      </c>
      <c r="B19" s="1" t="s">
        <v>160</v>
      </c>
      <c r="C19" s="1" t="s">
        <v>105</v>
      </c>
      <c r="D19" s="1" t="s">
        <v>24</v>
      </c>
      <c r="E19" s="1" t="s">
        <v>62</v>
      </c>
      <c r="F19" s="1" t="s">
        <v>120</v>
      </c>
      <c r="G19" s="1" t="s">
        <v>27</v>
      </c>
      <c r="H19" s="1" t="s">
        <v>27</v>
      </c>
      <c r="I19" s="1" t="s">
        <v>161</v>
      </c>
      <c r="J19" s="1" t="s">
        <v>108</v>
      </c>
      <c r="K19" s="1" t="s">
        <v>162</v>
      </c>
      <c r="L19" s="1" t="s">
        <v>32</v>
      </c>
      <c r="M19" s="1" t="s">
        <v>55</v>
      </c>
      <c r="N19" s="1" t="s">
        <v>163</v>
      </c>
      <c r="O19" s="1" t="s">
        <v>164</v>
      </c>
      <c r="P19" s="1" t="s">
        <v>165</v>
      </c>
      <c r="Q19" s="1" t="s">
        <v>37</v>
      </c>
      <c r="R19" s="2" t="str">
        <f>HYPERLINK("https://www.solarquotes.com.au/wp-content/uploads/2023/09/Longi-LR7-54HVH-Datasheet.pdf","Yes")</f>
        <v>Yes</v>
      </c>
      <c r="S19" s="2" t="str">
        <f>HYPERLINK("https://www.solarquotes.com.au/wp-content/uploads/2023/09/Limited_Warranty_for_LON_Gi_Hi_MOX_10_Solar_Modules_Distributed_Generation_AU_1_c8a7831c18.pdf","Yes")</f>
        <v>Yes</v>
      </c>
      <c r="T19" s="2" t="str">
        <f>HYPERLINK("https://www.solarquotes.com.au/panels/longi-solar-review.html","Here")</f>
        <v>Here</v>
      </c>
    </row>
    <row r="20" spans="1:52">
      <c r="A20" s="1" t="s">
        <v>166</v>
      </c>
      <c r="B20" s="1" t="s">
        <v>167</v>
      </c>
      <c r="C20" s="1" t="s">
        <v>168</v>
      </c>
      <c r="D20" s="1" t="s">
        <v>169</v>
      </c>
      <c r="E20" s="1" t="s">
        <v>140</v>
      </c>
      <c r="F20" s="1" t="s">
        <v>170</v>
      </c>
      <c r="G20" s="1" t="s">
        <v>27</v>
      </c>
      <c r="H20" s="1" t="s">
        <v>27</v>
      </c>
      <c r="I20" s="1" t="s">
        <v>171</v>
      </c>
      <c r="J20" s="1" t="s">
        <v>172</v>
      </c>
      <c r="K20" s="1" t="s">
        <v>83</v>
      </c>
      <c r="L20" s="1" t="s">
        <v>32</v>
      </c>
      <c r="M20" s="1" t="s">
        <v>55</v>
      </c>
      <c r="N20" s="1" t="s">
        <v>44</v>
      </c>
      <c r="O20" s="1" t="s">
        <v>173</v>
      </c>
      <c r="P20" s="1" t="s">
        <v>174</v>
      </c>
      <c r="Q20" s="1" t="s">
        <v>74</v>
      </c>
      <c r="R20" s="2" t="str">
        <f>HYPERLINK("https://www.solarquotes.com.au/wp-content/uploads/2025/10/TW-470.pdf","Yes")</f>
        <v>Yes</v>
      </c>
      <c r="S20" s="2" t="str">
        <f>HYPERLINK("https://www.solarquotes.com.au/wp-content/uploads/2025/09/TW-Solar-Aus-Warranty.pdf","Yes")</f>
        <v>Yes</v>
      </c>
      <c r="T20" s="2" t="str">
        <f>HYPERLINK("https://www.solarquotes.com.au/panels/tw-solar-review.html","Here")</f>
        <v>Here</v>
      </c>
    </row>
    <row r="21" spans="1:52">
      <c r="A21" s="1" t="s">
        <v>175</v>
      </c>
      <c r="B21" s="1" t="s">
        <v>176</v>
      </c>
      <c r="C21" s="1" t="s">
        <v>177</v>
      </c>
      <c r="D21" s="1" t="s">
        <v>178</v>
      </c>
      <c r="E21" s="1" t="s">
        <v>42</v>
      </c>
      <c r="F21" s="1" t="s">
        <v>43</v>
      </c>
      <c r="G21" s="1" t="s">
        <v>27</v>
      </c>
      <c r="H21" s="1" t="s">
        <v>27</v>
      </c>
      <c r="I21" s="1" t="s">
        <v>179</v>
      </c>
      <c r="J21" s="1" t="s">
        <v>172</v>
      </c>
      <c r="K21" s="1" t="s">
        <v>83</v>
      </c>
      <c r="L21" s="1" t="s">
        <v>32</v>
      </c>
      <c r="M21" s="1" t="s">
        <v>55</v>
      </c>
      <c r="N21" s="1" t="s">
        <v>44</v>
      </c>
      <c r="O21" s="1" t="s">
        <v>173</v>
      </c>
      <c r="P21" s="1" t="s">
        <v>174</v>
      </c>
      <c r="Q21" s="1" t="s">
        <v>74</v>
      </c>
      <c r="R21" s="2" t="str">
        <f>HYPERLINK("https://www.solarquotes.com.au/wp-content/uploads/2025/09/tw-440.pdf","Yes")</f>
        <v>Yes</v>
      </c>
      <c r="S21" s="2" t="str">
        <f>HYPERLINK("https://www.solarquotes.com.au/wp-content/uploads/2025/09/TW-Solar-Aus-Warranty.pdf","Yes")</f>
        <v>Yes</v>
      </c>
      <c r="T21" s="2" t="str">
        <f>HYPERLINK("https://www.solarquotes.com.au/panels/tw-solar-review.html","Here")</f>
        <v>Here</v>
      </c>
    </row>
    <row r="22" spans="1:52">
      <c r="A22" s="1" t="s">
        <v>180</v>
      </c>
      <c r="B22" s="1" t="s">
        <v>181</v>
      </c>
      <c r="C22" s="1" t="s">
        <v>182</v>
      </c>
      <c r="D22" s="1" t="s">
        <v>126</v>
      </c>
      <c r="E22" s="1" t="s">
        <v>42</v>
      </c>
      <c r="F22" s="1" t="s">
        <v>183</v>
      </c>
      <c r="G22" s="1" t="s">
        <v>28</v>
      </c>
      <c r="H22" s="1" t="s">
        <v>28</v>
      </c>
      <c r="I22" s="1" t="s">
        <v>184</v>
      </c>
      <c r="J22" s="1" t="s">
        <v>185</v>
      </c>
      <c r="K22" s="1" t="s">
        <v>83</v>
      </c>
      <c r="L22" s="1" t="s">
        <v>32</v>
      </c>
      <c r="M22" s="1" t="s">
        <v>55</v>
      </c>
      <c r="N22" s="1" t="s">
        <v>44</v>
      </c>
      <c r="O22" s="1" t="s">
        <v>35</v>
      </c>
      <c r="P22" s="1" t="s">
        <v>174</v>
      </c>
      <c r="Q22" s="1" t="s">
        <v>186</v>
      </c>
      <c r="R22" s="2" t="str">
        <f>HYPERLINK("https://www.solarquotes.com.au/wp-content/uploads/2022/07/tindo-walara-g4.png","Yes")</f>
        <v>Yes</v>
      </c>
      <c r="S22" s="2" t="str">
        <f>HYPERLINK("https://www.solarquotes.com.au/wp-content/uploads/2022/07/Tindo_NTYPE_Consumer_Warranty_VersionC_24July25Final.pdf","Yes")</f>
        <v>Yes</v>
      </c>
      <c r="T22" s="2" t="str">
        <f>HYPERLINK("https://www.solarquotes.com.au/panels/tindo-solar-review.html","Here")</f>
        <v>Here</v>
      </c>
    </row>
    <row r="23" spans="1:52">
      <c r="A23" s="1" t="s">
        <v>187</v>
      </c>
      <c r="B23" s="1" t="s">
        <v>188</v>
      </c>
      <c r="C23" s="1" t="s">
        <v>60</v>
      </c>
      <c r="D23" s="1" t="s">
        <v>61</v>
      </c>
      <c r="E23" s="1" t="s">
        <v>42</v>
      </c>
      <c r="F23" s="1" t="s">
        <v>63</v>
      </c>
      <c r="G23" s="1" t="s">
        <v>27</v>
      </c>
      <c r="H23" s="1" t="s">
        <v>27</v>
      </c>
      <c r="I23" s="1" t="s">
        <v>72</v>
      </c>
      <c r="J23" s="1" t="s">
        <v>30</v>
      </c>
      <c r="K23" s="1" t="s">
        <v>109</v>
      </c>
      <c r="L23" s="1" t="s">
        <v>32</v>
      </c>
      <c r="M23" s="1" t="s">
        <v>189</v>
      </c>
      <c r="N23" s="1" t="s">
        <v>44</v>
      </c>
      <c r="O23" s="1" t="s">
        <v>35</v>
      </c>
      <c r="P23" s="1" t="s">
        <v>36</v>
      </c>
      <c r="Q23" s="1" t="s">
        <v>37</v>
      </c>
      <c r="R23" s="2" t="str">
        <f>HYPERLINK("https://www.solarquotes.com.au/wp-content/uploads/2023/07/suntech-ultravpro.pdf","Yes")</f>
        <v>Yes</v>
      </c>
      <c r="S23" s="2" t="str">
        <f>HYPERLINK("https://www.solarquotes.com.au/wp-content/uploads/2023/07/suntech-warranty-2023.pdf","Yes")</f>
        <v>Yes</v>
      </c>
      <c r="T23" s="2" t="str">
        <f>HYPERLINK("https://www.solarquotes.com.au/panels/suntech-review.html","Here")</f>
        <v>Here</v>
      </c>
    </row>
    <row r="24" spans="1:52">
      <c r="A24" s="1" t="s">
        <v>190</v>
      </c>
      <c r="B24" s="1" t="s">
        <v>191</v>
      </c>
      <c r="C24" s="1" t="s">
        <v>60</v>
      </c>
      <c r="D24" s="1" t="s">
        <v>61</v>
      </c>
      <c r="E24" s="1" t="s">
        <v>49</v>
      </c>
      <c r="F24" s="1" t="s">
        <v>192</v>
      </c>
      <c r="G24" s="1" t="s">
        <v>27</v>
      </c>
      <c r="H24" s="1" t="s">
        <v>27</v>
      </c>
      <c r="I24" s="1" t="s">
        <v>72</v>
      </c>
      <c r="J24" s="1" t="s">
        <v>185</v>
      </c>
      <c r="K24" s="1" t="s">
        <v>109</v>
      </c>
      <c r="L24" s="1" t="s">
        <v>32</v>
      </c>
      <c r="M24" s="1" t="s">
        <v>189</v>
      </c>
      <c r="N24" s="1" t="s">
        <v>44</v>
      </c>
      <c r="O24" s="1" t="s">
        <v>35</v>
      </c>
      <c r="P24" s="1" t="s">
        <v>36</v>
      </c>
      <c r="Q24" s="1" t="s">
        <v>37</v>
      </c>
      <c r="R24" s="2" t="str">
        <f>HYPERLINK("https://www.solarquotes.com.au/wp-content/uploads/2023/07/ultra-v-pro-415-ntype.pdf","Yes")</f>
        <v>Yes</v>
      </c>
      <c r="S24" s="2" t="str">
        <f>HYPERLINK("https://www.solarquotes.com.au/wp-content/uploads/2023/07/suntech-warranty-2023.pdf","Yes")</f>
        <v>Yes</v>
      </c>
      <c r="T24" s="2" t="str">
        <f>HYPERLINK("https://www.solarquotes.com.au/panels/suntech-review.html","Here")</f>
        <v>Here</v>
      </c>
    </row>
    <row r="25" spans="1:52">
      <c r="A25" s="1" t="s">
        <v>193</v>
      </c>
      <c r="B25" s="1" t="s">
        <v>194</v>
      </c>
      <c r="C25" s="1" t="s">
        <v>168</v>
      </c>
      <c r="D25" s="1" t="s">
        <v>195</v>
      </c>
      <c r="E25" s="1" t="s">
        <v>196</v>
      </c>
      <c r="F25" s="1" t="s">
        <v>197</v>
      </c>
      <c r="G25" s="1" t="s">
        <v>27</v>
      </c>
      <c r="H25" s="1" t="s">
        <v>27</v>
      </c>
      <c r="I25" s="1" t="s">
        <v>72</v>
      </c>
      <c r="J25" s="1" t="s">
        <v>198</v>
      </c>
      <c r="K25" s="1" t="s">
        <v>109</v>
      </c>
      <c r="L25" s="1" t="s">
        <v>32</v>
      </c>
      <c r="M25" s="1" t="s">
        <v>189</v>
      </c>
      <c r="N25" s="1" t="s">
        <v>44</v>
      </c>
      <c r="O25" s="1" t="s">
        <v>35</v>
      </c>
      <c r="P25" s="1" t="s">
        <v>36</v>
      </c>
      <c r="Q25" s="1" t="s">
        <v>37</v>
      </c>
      <c r="R25" s="2" t="str">
        <f>HYPERLINK("https://www.solarquotes.com.au/wp-content/uploads/2023/01/Datasheet-STP415S-C54-Umhm.pdf","Yes")</f>
        <v>Yes</v>
      </c>
      <c r="S25" s="2" t="str">
        <f>HYPERLINK("https://www.solarquotes.com.au/wp-content/uploads/2023/01/suntech-warranty-2022.pdf","Yes")</f>
        <v>Yes</v>
      </c>
      <c r="T25" s="2" t="str">
        <f>HYPERLINK("https://www.solarquotes.com.au/panels/suntech-review.html","Here")</f>
        <v>Here</v>
      </c>
    </row>
    <row r="26" spans="1:52">
      <c r="A26" s="1" t="s">
        <v>199</v>
      </c>
      <c r="B26" s="1" t="s">
        <v>200</v>
      </c>
      <c r="C26" s="1" t="s">
        <v>201</v>
      </c>
      <c r="D26" s="1" t="s">
        <v>133</v>
      </c>
      <c r="E26" s="1" t="s">
        <v>202</v>
      </c>
      <c r="F26" s="1" t="s">
        <v>203</v>
      </c>
      <c r="G26" s="1" t="s">
        <v>27</v>
      </c>
      <c r="H26" s="1" t="s">
        <v>204</v>
      </c>
      <c r="I26" s="1" t="s">
        <v>52</v>
      </c>
      <c r="J26" s="1" t="s">
        <v>185</v>
      </c>
      <c r="K26" s="1" t="s">
        <v>31</v>
      </c>
      <c r="L26" s="1" t="s">
        <v>32</v>
      </c>
      <c r="M26" s="1" t="s">
        <v>55</v>
      </c>
      <c r="N26" s="1" t="s">
        <v>34</v>
      </c>
      <c r="O26" s="1" t="s">
        <v>35</v>
      </c>
      <c r="P26" s="1" t="s">
        <v>36</v>
      </c>
      <c r="Q26" s="1" t="s">
        <v>37</v>
      </c>
      <c r="R26" s="2" t="str">
        <f>HYPERLINK("https://www.solarquotes.com.au/wp-content/uploads/2023/05/Comp-WINAICO_WST-450NGX-D3_AUS_0824-comp2.pdf","Yes")</f>
        <v>Yes</v>
      </c>
      <c r="S26" s="2" t="str">
        <f>HYPERLINK("https://www.solarquotes.com.au/wp-content/uploads/2023/05/winaico-ngx-warranty.pdf","Yes")</f>
        <v>Yes</v>
      </c>
      <c r="T26" s="2" t="str">
        <f>HYPERLINK("https://www.solarquotes.com.au/panels/winaico-review.html","Here")</f>
        <v>Here</v>
      </c>
    </row>
    <row r="27" spans="1:52">
      <c r="A27" s="1" t="s">
        <v>205</v>
      </c>
      <c r="B27" s="1" t="s">
        <v>206</v>
      </c>
      <c r="C27" s="1" t="s">
        <v>105</v>
      </c>
      <c r="D27" s="1" t="s">
        <v>207</v>
      </c>
      <c r="E27" s="1" t="s">
        <v>62</v>
      </c>
      <c r="F27" s="1" t="s">
        <v>208</v>
      </c>
      <c r="G27" s="1" t="s">
        <v>27</v>
      </c>
      <c r="H27" s="1" t="s">
        <v>27</v>
      </c>
      <c r="I27" s="1" t="s">
        <v>209</v>
      </c>
      <c r="J27" s="1" t="s">
        <v>108</v>
      </c>
      <c r="K27" s="1" t="s">
        <v>31</v>
      </c>
      <c r="L27" s="1" t="s">
        <v>32</v>
      </c>
      <c r="M27" s="1" t="s">
        <v>55</v>
      </c>
      <c r="N27" s="1" t="s">
        <v>34</v>
      </c>
      <c r="O27" s="1" t="s">
        <v>164</v>
      </c>
      <c r="P27" s="1" t="s">
        <v>210</v>
      </c>
      <c r="Q27" s="1" t="s">
        <v>37</v>
      </c>
      <c r="R27" s="2" t="str">
        <f>HYPERLINK("https://www.solarquotes.com.au/wp-content/uploads/2025/11/PS-Quasar-475W-Datasheet-I-Compressed.pdf","Yes")</f>
        <v>Yes</v>
      </c>
      <c r="S27" s="2" t="str">
        <f>HYPERLINK("https://www.solarquotes.com.au/wp-content/uploads/2025/11/Limited-Warranty_AUS-20250103_Statement-Of-30-Year-Product-Warranty-for-PSXXXL12GFH-16-QSH-Series.pdf","Yes")</f>
        <v>Yes</v>
      </c>
      <c r="T27" s="2" t="str">
        <f>HYPERLINK("https://www.solarquotes.com.au/panels/phono-review.html","Here")</f>
        <v>Here</v>
      </c>
    </row>
    <row r="28" spans="1:52">
      <c r="A28" s="1" t="s">
        <v>211</v>
      </c>
      <c r="B28" s="1" t="s">
        <v>212</v>
      </c>
      <c r="C28" s="1" t="s">
        <v>88</v>
      </c>
      <c r="D28" s="1" t="s">
        <v>213</v>
      </c>
      <c r="E28" s="1" t="s">
        <v>42</v>
      </c>
      <c r="F28" s="1" t="s">
        <v>214</v>
      </c>
      <c r="G28" s="1" t="s">
        <v>27</v>
      </c>
      <c r="H28" s="1" t="s">
        <v>27</v>
      </c>
      <c r="I28" s="1" t="s">
        <v>215</v>
      </c>
      <c r="J28" s="1" t="s">
        <v>150</v>
      </c>
      <c r="K28" s="1" t="s">
        <v>31</v>
      </c>
      <c r="L28" s="1" t="s">
        <v>32</v>
      </c>
      <c r="M28" s="1" t="s">
        <v>55</v>
      </c>
      <c r="N28" s="1" t="s">
        <v>34</v>
      </c>
      <c r="O28" s="1" t="s">
        <v>216</v>
      </c>
      <c r="P28" s="1" t="s">
        <v>210</v>
      </c>
      <c r="Q28" s="1" t="s">
        <v>37</v>
      </c>
      <c r="R28" s="2" t="str">
        <f>HYPERLINK("https://www.solarquotes.com.au/wp-content/uploads/2024/01/Phono-Solar-Helios-Clear-v1.3.pdf","Yes")</f>
        <v>Yes</v>
      </c>
      <c r="S28" s="2" t="str">
        <f>HYPERLINK("https://www.solarquotes.com.au/wp-content/uploads/2024/01/Limited-Warranty-PV-Module-Statements.pdf","Yes")</f>
        <v>Yes</v>
      </c>
      <c r="T28" s="2" t="str">
        <f>HYPERLINK("https://www.solarquotes.com.au/panels/phono-review.html","Here")</f>
        <v>Here</v>
      </c>
    </row>
    <row r="29" spans="1:52">
      <c r="A29" s="1" t="s">
        <v>217</v>
      </c>
      <c r="B29" s="1" t="s">
        <v>218</v>
      </c>
      <c r="C29" s="1" t="s">
        <v>40</v>
      </c>
      <c r="D29" s="1" t="s">
        <v>61</v>
      </c>
      <c r="E29" s="1" t="s">
        <v>62</v>
      </c>
      <c r="F29" s="1" t="s">
        <v>71</v>
      </c>
      <c r="G29" s="1" t="s">
        <v>27</v>
      </c>
      <c r="H29" s="1" t="s">
        <v>27</v>
      </c>
      <c r="I29" s="1" t="s">
        <v>107</v>
      </c>
      <c r="J29" s="1" t="s">
        <v>30</v>
      </c>
      <c r="K29" s="1" t="s">
        <v>219</v>
      </c>
      <c r="L29" s="1" t="s">
        <v>32</v>
      </c>
      <c r="M29" s="1" t="s">
        <v>55</v>
      </c>
      <c r="N29" s="1" t="s">
        <v>44</v>
      </c>
      <c r="O29" s="1" t="s">
        <v>35</v>
      </c>
      <c r="P29" s="1" t="s">
        <v>36</v>
      </c>
      <c r="Q29" s="1" t="s">
        <v>37</v>
      </c>
      <c r="R29" s="2" t="str">
        <f>HYPERLINK("https://www.solarquotes.com.au/wp-content/uploads/2023/01/RSM96-11-475BNDG-datasheet-2026H1-EN.pdf","Yes")</f>
        <v>Yes</v>
      </c>
      <c r="S29" s="2" t="str">
        <f>HYPERLINK("https://www.solarquotes.com.au/wp-content/uploads/2023/01/Risen-25yr-rooftop-warranty-AU-NZ-EN.pdf","Yes")</f>
        <v>Yes</v>
      </c>
      <c r="T29" s="2" t="str">
        <f>HYPERLINK("https://www.solarquotes.com.au/panels/risen-review.html","Here")</f>
        <v>Here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1" r:id="rId_hyperlink_1" tooltip="Latest version here" display="Latest version here"/>
    <hyperlink ref="R3" r:id="rId_hyperlink_2" tooltip="Yes" display="Yes"/>
    <hyperlink ref="S3" r:id="rId_hyperlink_3" tooltip="Yes" display="Yes"/>
    <hyperlink ref="T3" r:id="rId_hyperlink_4" tooltip="Here" display="Here"/>
    <hyperlink ref="R4" r:id="rId_hyperlink_5" tooltip="Yes" display="Yes"/>
    <hyperlink ref="S4" r:id="rId_hyperlink_6" tooltip="Yes" display="Yes"/>
    <hyperlink ref="T4" r:id="rId_hyperlink_7" tooltip="Here" display="Here"/>
    <hyperlink ref="R5" r:id="rId_hyperlink_8" tooltip="Yes" display="Yes"/>
    <hyperlink ref="S5" r:id="rId_hyperlink_9" tooltip="Yes" display="Yes"/>
    <hyperlink ref="T5" r:id="rId_hyperlink_10" tooltip="Here" display="Here"/>
    <hyperlink ref="R6" r:id="rId_hyperlink_11" tooltip="Yes" display="Yes"/>
    <hyperlink ref="S6" r:id="rId_hyperlink_12" tooltip="Yes" display="Yes"/>
    <hyperlink ref="T6" r:id="rId_hyperlink_13" tooltip="Here" display="Here"/>
    <hyperlink ref="R7" r:id="rId_hyperlink_14" tooltip="Yes" display="Yes"/>
    <hyperlink ref="S7" r:id="rId_hyperlink_15" tooltip="Yes" display="Yes"/>
    <hyperlink ref="T7" r:id="rId_hyperlink_16" tooltip="Here" display="Here"/>
    <hyperlink ref="R8" r:id="rId_hyperlink_17" tooltip="Yes" display="Yes"/>
    <hyperlink ref="S8" r:id="rId_hyperlink_18" tooltip="Yes" display="Yes"/>
    <hyperlink ref="T8" r:id="rId_hyperlink_19" tooltip="Here" display="Here"/>
    <hyperlink ref="R9" r:id="rId_hyperlink_20" tooltip="Yes" display="Yes"/>
    <hyperlink ref="S9" r:id="rId_hyperlink_21" tooltip="Yes" display="Yes"/>
    <hyperlink ref="T9" r:id="rId_hyperlink_22" tooltip="Here" display="Here"/>
    <hyperlink ref="R10" r:id="rId_hyperlink_23" tooltip="Yes" display="Yes"/>
    <hyperlink ref="S10" r:id="rId_hyperlink_24" tooltip="Yes" display="Yes"/>
    <hyperlink ref="T10" r:id="rId_hyperlink_25" tooltip="Here" display="Here"/>
    <hyperlink ref="R11" r:id="rId_hyperlink_26" tooltip="Yes" display="Yes"/>
    <hyperlink ref="S11" r:id="rId_hyperlink_27" tooltip="Yes" display="Yes"/>
    <hyperlink ref="T11" r:id="rId_hyperlink_28" tooltip="Here" display="Here"/>
    <hyperlink ref="R12" r:id="rId_hyperlink_29" tooltip="Yes" display="Yes"/>
    <hyperlink ref="S12" r:id="rId_hyperlink_30" tooltip="Yes" display="Yes"/>
    <hyperlink ref="T12" r:id="rId_hyperlink_31" tooltip="Here" display="Here"/>
    <hyperlink ref="R13" r:id="rId_hyperlink_32" tooltip="Yes" display="Yes"/>
    <hyperlink ref="S13" r:id="rId_hyperlink_33" tooltip="Yes" display="Yes"/>
    <hyperlink ref="T13" r:id="rId_hyperlink_34" tooltip="Here" display="Here"/>
    <hyperlink ref="R14" r:id="rId_hyperlink_35" tooltip="Yes" display="Yes"/>
    <hyperlink ref="S14" r:id="rId_hyperlink_36" tooltip="Yes" display="Yes"/>
    <hyperlink ref="T14" r:id="rId_hyperlink_37" tooltip="Here" display="Here"/>
    <hyperlink ref="R15" r:id="rId_hyperlink_38" tooltip="Yes" display="Yes"/>
    <hyperlink ref="S15" r:id="rId_hyperlink_39" tooltip="Yes" display="Yes"/>
    <hyperlink ref="T15" r:id="rId_hyperlink_40" tooltip="Here" display="Here"/>
    <hyperlink ref="R16" r:id="rId_hyperlink_41" tooltip="Yes" display="Yes"/>
    <hyperlink ref="S16" r:id="rId_hyperlink_42" tooltip="Yes" display="Yes"/>
    <hyperlink ref="T16" r:id="rId_hyperlink_43" tooltip="Here" display="Here"/>
    <hyperlink ref="R17" r:id="rId_hyperlink_44" tooltip="Yes" display="Yes"/>
    <hyperlink ref="S17" r:id="rId_hyperlink_45" tooltip="Yes" display="Yes"/>
    <hyperlink ref="T17" r:id="rId_hyperlink_46" tooltip="Here" display="Here"/>
    <hyperlink ref="R18" r:id="rId_hyperlink_47" tooltip="Yes" display="Yes"/>
    <hyperlink ref="S18" r:id="rId_hyperlink_48" tooltip="Yes" display="Yes"/>
    <hyperlink ref="T18" r:id="rId_hyperlink_49" tooltip="Here" display="Here"/>
    <hyperlink ref="R19" r:id="rId_hyperlink_50" tooltip="Yes" display="Yes"/>
    <hyperlink ref="S19" r:id="rId_hyperlink_51" tooltip="Yes" display="Yes"/>
    <hyperlink ref="T19" r:id="rId_hyperlink_52" tooltip="Here" display="Here"/>
    <hyperlink ref="R20" r:id="rId_hyperlink_53" tooltip="Yes" display="Yes"/>
    <hyperlink ref="S20" r:id="rId_hyperlink_54" tooltip="Yes" display="Yes"/>
    <hyperlink ref="T20" r:id="rId_hyperlink_55" tooltip="Here" display="Here"/>
    <hyperlink ref="R21" r:id="rId_hyperlink_56" tooltip="Yes" display="Yes"/>
    <hyperlink ref="S21" r:id="rId_hyperlink_57" tooltip="Yes" display="Yes"/>
    <hyperlink ref="T21" r:id="rId_hyperlink_58" tooltip="Here" display="Here"/>
    <hyperlink ref="R22" r:id="rId_hyperlink_59" tooltip="Yes" display="Yes"/>
    <hyperlink ref="S22" r:id="rId_hyperlink_60" tooltip="Yes" display="Yes"/>
    <hyperlink ref="T22" r:id="rId_hyperlink_61" tooltip="Here" display="Here"/>
    <hyperlink ref="R23" r:id="rId_hyperlink_62" tooltip="Yes" display="Yes"/>
    <hyperlink ref="S23" r:id="rId_hyperlink_63" tooltip="Yes" display="Yes"/>
    <hyperlink ref="T23" r:id="rId_hyperlink_64" tooltip="Here" display="Here"/>
    <hyperlink ref="R24" r:id="rId_hyperlink_65" tooltip="Yes" display="Yes"/>
    <hyperlink ref="S24" r:id="rId_hyperlink_66" tooltip="Yes" display="Yes"/>
    <hyperlink ref="T24" r:id="rId_hyperlink_67" tooltip="Here" display="Here"/>
    <hyperlink ref="R25" r:id="rId_hyperlink_68" tooltip="Yes" display="Yes"/>
    <hyperlink ref="S25" r:id="rId_hyperlink_69" tooltip="Yes" display="Yes"/>
    <hyperlink ref="T25" r:id="rId_hyperlink_70" tooltip="Here" display="Here"/>
    <hyperlink ref="R26" r:id="rId_hyperlink_71" tooltip="Yes" display="Yes"/>
    <hyperlink ref="S26" r:id="rId_hyperlink_72" tooltip="Yes" display="Yes"/>
    <hyperlink ref="T26" r:id="rId_hyperlink_73" tooltip="Here" display="Here"/>
    <hyperlink ref="R27" r:id="rId_hyperlink_74" tooltip="Yes" display="Yes"/>
    <hyperlink ref="S27" r:id="rId_hyperlink_75" tooltip="Yes" display="Yes"/>
    <hyperlink ref="T27" r:id="rId_hyperlink_76" tooltip="Here" display="Here"/>
    <hyperlink ref="R28" r:id="rId_hyperlink_77" tooltip="Yes" display="Yes"/>
    <hyperlink ref="S28" r:id="rId_hyperlink_78" tooltip="Yes" display="Yes"/>
    <hyperlink ref="T28" r:id="rId_hyperlink_79" tooltip="Here" display="Here"/>
    <hyperlink ref="R29" r:id="rId_hyperlink_80" tooltip="Yes" display="Yes"/>
    <hyperlink ref="S29" r:id="rId_hyperlink_81" tooltip="Yes" display="Yes"/>
    <hyperlink ref="T29" r:id="rId_hyperlink_82" tooltip="Here" display="Here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2026-08-22T22:38:43+00:00</dcterms:created>
  <dcterms:modified xsi:type="dcterms:W3CDTF">2026-08-22T22:38:43+00:00</dcterms:modified>
  <dc:title>Untitled Spreadsheet</dc:title>
  <dc:description/>
  <dc:subject/>
  <cp:keywords/>
  <cp:category/>
</cp:coreProperties>
</file>