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<sst xmlns="http://schemas.openxmlformats.org/spreadsheetml/2006/main" uniqueCount="884">
  <si>
    <t>Generated by SolarQuotes.com.au:</t>
  </si>
  <si>
    <t>Product Name</t>
  </si>
  <si>
    <t>Price incl. federal rebate, excl. installation (AUD RRP, incl. GST)</t>
  </si>
  <si>
    <t>In Depth Analysis</t>
  </si>
  <si>
    <t>Battery Type</t>
  </si>
  <si>
    <t>All-In-One Unit?</t>
  </si>
  <si>
    <t>Nominal Storage</t>
  </si>
  <si>
    <t>Usable Storage Capacity</t>
  </si>
  <si>
    <t>Features</t>
  </si>
  <si>
    <t>Power</t>
  </si>
  <si>
    <t>Weight</t>
  </si>
  <si>
    <t>Dimensions (WHD)</t>
  </si>
  <si>
    <t>Off-grid Capable?</t>
  </si>
  <si>
    <t>Designed for indoor or outdoor installation? (IP rating)</t>
  </si>
  <si>
    <t>Operating temperature range</t>
  </si>
  <si>
    <t>Warranty</t>
  </si>
  <si>
    <t>Compatible hybrid inverter brands (If not an all-in-one unit)</t>
  </si>
  <si>
    <t>Total warranted kWh (1 cycle per day)</t>
  </si>
  <si>
    <t>Datasheet Supplied?</t>
  </si>
  <si>
    <t>Warranty Supplied?</t>
  </si>
  <si>
    <t>Cost per Total Warranted kWh (1 cycle per day)</t>
  </si>
  <si>
    <t>More information on brand</t>
  </si>
  <si>
    <t>Sungrow SBR HV 16 kWh</t>
  </si>
  <si>
    <t>$6,720</t>
  </si>
  <si>
    <t>No</t>
  </si>
  <si>
    <t>16 kWh</t>
  </si>
  <si>
    <t>Modular, expandable</t>
  </si>
  <si>
    <t>9.6 kW</t>
  </si>
  <si>
    <t>180 kg</t>
  </si>
  <si>
    <t xml:space="preserve">625 x 805 x 330 mm </t>
  </si>
  <si>
    <t>Yes</t>
  </si>
  <si>
    <t>Indoor/outdoor (IP 55) </t>
  </si>
  <si>
    <t>-30°C to 50°C</t>
  </si>
  <si>
    <t>10 years</t>
  </si>
  <si>
    <t>Sungrow</t>
  </si>
  <si>
    <t>44,800</t>
  </si>
  <si>
    <t xml:space="preserve">$0.15 (+ inverter cost) </t>
  </si>
  <si>
    <t>Sungrow SBR HV 19.2 kWh</t>
  </si>
  <si>
    <t>$7,900</t>
  </si>
  <si>
    <t>19.2 kWh</t>
  </si>
  <si>
    <t>11.52 kW</t>
  </si>
  <si>
    <t>213 kg</t>
  </si>
  <si>
    <t>625 x 935 x 330 mm</t>
  </si>
  <si>
    <t>53,760</t>
  </si>
  <si>
    <t xml:space="preserve">$0.14 (+ inverter cost) </t>
  </si>
  <si>
    <t>Sungrow SBR HV 22.4 kWh</t>
  </si>
  <si>
    <t>$9,000</t>
  </si>
  <si>
    <t>22.4 kWh</t>
  </si>
  <si>
    <t>246 kg</t>
  </si>
  <si>
    <t>625 x 1065 x 330 mm</t>
  </si>
  <si>
    <t>67,720</t>
  </si>
  <si>
    <t xml:space="preserve">$0.13 (+ inverter cost) </t>
  </si>
  <si>
    <t>Sungrow SBR HV 25.6 kWh</t>
  </si>
  <si>
    <t>$10,000</t>
  </si>
  <si>
    <t>25.6 kWh</t>
  </si>
  <si>
    <t>279 kg</t>
  </si>
  <si>
    <t>625 x 1195 x 330 mm</t>
  </si>
  <si>
    <t>71,680</t>
  </si>
  <si>
    <t>Sungrow SBR HV 12.8 kWh</t>
  </si>
  <si>
    <t>$5,700</t>
  </si>
  <si>
    <t>12.8 kWh</t>
  </si>
  <si>
    <t>7.68 kW</t>
  </si>
  <si>
    <t>147 kg</t>
  </si>
  <si>
    <t>62 cm x 67 cm x 33 cm</t>
  </si>
  <si>
    <t>35,840</t>
  </si>
  <si>
    <t xml:space="preserve">$0.16 (+ inverter cost) </t>
  </si>
  <si>
    <t>Sungrow SBH200</t>
  </si>
  <si>
    <t>$10,200</t>
  </si>
  <si>
    <t>Not yet.</t>
  </si>
  <si>
    <t>Lithium-ion (Lithium Iron Phosphate)</t>
  </si>
  <si>
    <t>20 kWh</t>
  </si>
  <si>
    <t>14.08 kW</t>
  </si>
  <si>
    <t>196 kg</t>
  </si>
  <si>
    <t>675 x 900 x 350 mm</t>
  </si>
  <si>
    <t>-20°C to 50°C</t>
  </si>
  <si>
    <t>56,000</t>
  </si>
  <si>
    <t xml:space="preserve">$0.18 (+ inverter cost) </t>
  </si>
  <si>
    <t>Sungrow SBH250</t>
  </si>
  <si>
    <t>$11,000</t>
  </si>
  <si>
    <t>25 kWh</t>
  </si>
  <si>
    <t>17.60 kW</t>
  </si>
  <si>
    <t>241 kg</t>
  </si>
  <si>
    <t>675 x 1060 x 350 mm</t>
  </si>
  <si>
    <t>70,000</t>
  </si>
  <si>
    <t>Sungrow SBH300</t>
  </si>
  <si>
    <t>$13,100</t>
  </si>
  <si>
    <t>30 kWh</t>
  </si>
  <si>
    <t>286 kg</t>
  </si>
  <si>
    <t>675 x 1220 x 350 mm</t>
  </si>
  <si>
    <t>84,000</t>
  </si>
  <si>
    <t>Sungrow SBH350</t>
  </si>
  <si>
    <t>$14,600</t>
  </si>
  <si>
    <t>35 kWh</t>
  </si>
  <si>
    <t>331 kg</t>
  </si>
  <si>
    <t>675 x 1380 x 350 mm</t>
  </si>
  <si>
    <t>98,000</t>
  </si>
  <si>
    <t>Sungrow SBH400</t>
  </si>
  <si>
    <t>$16,000</t>
  </si>
  <si>
    <t>40 kWh</t>
  </si>
  <si>
    <t>376 kg</t>
  </si>
  <si>
    <t>675 x 1540 x 350 mm</t>
  </si>
  <si>
    <t>112,000</t>
  </si>
  <si>
    <t>SigenStor Single-Phase (16 kWh)</t>
  </si>
  <si>
    <t>$7,700</t>
  </si>
  <si>
    <t>16.12 kWh</t>
  </si>
  <si>
    <t>15.6 kWh</t>
  </si>
  <si>
    <t>Modular, scalable, optional DC EV charger module</t>
  </si>
  <si>
    <t>5 kW</t>
  </si>
  <si>
    <t>150 kg</t>
  </si>
  <si>
    <t>850 x 910 x 260 mm</t>
  </si>
  <si>
    <t>Indoor/ourdoor (IP 66)</t>
  </si>
  <si>
    <t>-20 ~ 55 °C</t>
  </si>
  <si>
    <t>N/A</t>
  </si>
  <si>
    <t>47,540</t>
  </si>
  <si>
    <t>$0.16</t>
  </si>
  <si>
    <t>SigenStor Single-Phase (24 kWh)</t>
  </si>
  <si>
    <t>24.18 kWh</t>
  </si>
  <si>
    <t>23.4 kWh</t>
  </si>
  <si>
    <t>6 kW</t>
  </si>
  <si>
    <t>236 kg</t>
  </si>
  <si>
    <t>850 x 1180 x 260 mm</t>
  </si>
  <si>
    <t>71,310</t>
  </si>
  <si>
    <t>$0.14</t>
  </si>
  <si>
    <t>SigenStor Single-Phase (32 kWh)</t>
  </si>
  <si>
    <t>$14,400</t>
  </si>
  <si>
    <t>32.24 kWh</t>
  </si>
  <si>
    <t>31.2 kWh</t>
  </si>
  <si>
    <t>10 kW</t>
  </si>
  <si>
    <t>325 kg</t>
  </si>
  <si>
    <t>850 x 1450 x 260 mm</t>
  </si>
  <si>
    <t>95,080</t>
  </si>
  <si>
    <t>$0.15</t>
  </si>
  <si>
    <t>SigenStor Single-Phase (40 kWh)</t>
  </si>
  <si>
    <t>$17,000</t>
  </si>
  <si>
    <t>40.3 kWh</t>
  </si>
  <si>
    <t>39 kWh</t>
  </si>
  <si>
    <t>396 kg</t>
  </si>
  <si>
    <t>850 x 1720 x 260 mm</t>
  </si>
  <si>
    <t>118,850</t>
  </si>
  <si>
    <t>SigenStor Single-Phase (48 kWh)</t>
  </si>
  <si>
    <t>$19,900</t>
  </si>
  <si>
    <t>48.36 kWh</t>
  </si>
  <si>
    <t>46.8 kWh</t>
  </si>
  <si>
    <t>477 kg</t>
  </si>
  <si>
    <t>850 x 1990 x 260 mm</t>
  </si>
  <si>
    <t>142,620</t>
  </si>
  <si>
    <t>SigenStor Single-Phase (13 kWh)</t>
  </si>
  <si>
    <t>$7,600</t>
  </si>
  <si>
    <t>13.44 kWh</t>
  </si>
  <si>
    <t>13 kWh</t>
  </si>
  <si>
    <t>39,620</t>
  </si>
  <si>
    <t>$0.19</t>
  </si>
  <si>
    <t>SigenStor Single-Phase (10 kWh)</t>
  </si>
  <si>
    <t>$7,368</t>
  </si>
  <si>
    <t>10.76 kWh</t>
  </si>
  <si>
    <t>10.4 kWh</t>
  </si>
  <si>
    <t>135 kg</t>
  </si>
  <si>
    <t>850 x 640 x 260 mm</t>
  </si>
  <si>
    <t>31,700</t>
  </si>
  <si>
    <t>$0.23</t>
  </si>
  <si>
    <t>SigenStor Three-Phase (32 kWh)</t>
  </si>
  <si>
    <t>$15,200</t>
  </si>
  <si>
    <t>SigenStor Three-Phase (40 kWh)</t>
  </si>
  <si>
    <t>$18,000</t>
  </si>
  <si>
    <t>SigenStor Three-Phase (48 kWh)</t>
  </si>
  <si>
    <t>$20,900</t>
  </si>
  <si>
    <t>SigenStor Three-Phase (24 kWh)</t>
  </si>
  <si>
    <t>$12,300</t>
  </si>
  <si>
    <t>254 kg</t>
  </si>
  <si>
    <t>$0.17</t>
  </si>
  <si>
    <t>SigenStor Three-Phase (16 kWh)</t>
  </si>
  <si>
    <t>183 kg</t>
  </si>
  <si>
    <t>$0.21</t>
  </si>
  <si>
    <t>SigenStor Three-Phase (13 kWh)</t>
  </si>
  <si>
    <t>168 kg</t>
  </si>
  <si>
    <t>SigenStor Three-Phase (10 kWh)</t>
  </si>
  <si>
    <t>$8,800</t>
  </si>
  <si>
    <t>153 kg</t>
  </si>
  <si>
    <t>$0.28</t>
  </si>
  <si>
    <t>Fox-ESS EQ 13.98 kWh</t>
  </si>
  <si>
    <t>$2,800</t>
  </si>
  <si>
    <t>Not yet</t>
  </si>
  <si>
    <t>13.98 kWh</t>
  </si>
  <si>
    <t>6.72 kW</t>
  </si>
  <si>
    <t>122.5 kg</t>
  </si>
  <si>
    <t>570 x 524 x 380 mm</t>
  </si>
  <si>
    <t>Indoor/outdoor (IP 65)</t>
  </si>
  <si>
    <t>-10 to +55°C</t>
  </si>
  <si>
    <t xml:space="preserve">10 years </t>
  </si>
  <si>
    <t>Fox-ESS</t>
  </si>
  <si>
    <t>58,980</t>
  </si>
  <si>
    <t>$0.05 (+ inverter cost)</t>
  </si>
  <si>
    <t>Fox-ESS EQ 18.64 kWh</t>
  </si>
  <si>
    <t>$3,500</t>
  </si>
  <si>
    <t>18.64 kWh</t>
  </si>
  <si>
    <t>8.96 kW</t>
  </si>
  <si>
    <t>161.5 kg</t>
  </si>
  <si>
    <t>570 x 662 x 380 mm</t>
  </si>
  <si>
    <t>78,640</t>
  </si>
  <si>
    <t>Fox-ESS EQ 23.30 kWh</t>
  </si>
  <si>
    <t>$4,200</t>
  </si>
  <si>
    <t>23.30 kWh</t>
  </si>
  <si>
    <t>11.20 kW</t>
  </si>
  <si>
    <t>200.5 kg</t>
  </si>
  <si>
    <t>570 x 800 x 380 mm</t>
  </si>
  <si>
    <t>98,300</t>
  </si>
  <si>
    <t>Fox-ESS EQ 27.96 kWh</t>
  </si>
  <si>
    <t>$4,900</t>
  </si>
  <si>
    <t>27.96 kWh</t>
  </si>
  <si>
    <t>13.44 kW</t>
  </si>
  <si>
    <t>239.5 kg</t>
  </si>
  <si>
    <t>570 x 938 x 380 mm</t>
  </si>
  <si>
    <t>117,960</t>
  </si>
  <si>
    <t>Fox-ESS EQ 32.62 kWh</t>
  </si>
  <si>
    <t>$5,500</t>
  </si>
  <si>
    <t>32.62 kWh</t>
  </si>
  <si>
    <t>15.68 kW</t>
  </si>
  <si>
    <t>278.5 kg</t>
  </si>
  <si>
    <t>570 x 1076 x 380 mm</t>
  </si>
  <si>
    <t>137,620</t>
  </si>
  <si>
    <t>Fox-ESS EQ 37.28 kWh</t>
  </si>
  <si>
    <t>$6,200</t>
  </si>
  <si>
    <t>37.28 kWh</t>
  </si>
  <si>
    <t>17.92 kW</t>
  </si>
  <si>
    <t>317.5 kg</t>
  </si>
  <si>
    <t>570 x 1214 x 380 mm</t>
  </si>
  <si>
    <t>157,280</t>
  </si>
  <si>
    <t>Fox-ESS EQ 41.94 kWh</t>
  </si>
  <si>
    <t>$6,800</t>
  </si>
  <si>
    <t>41.94 kWh</t>
  </si>
  <si>
    <t>20.16 kW</t>
  </si>
  <si>
    <t>356.5 kg</t>
  </si>
  <si>
    <t>570 x 1352 x 380 mm</t>
  </si>
  <si>
    <t>176,940</t>
  </si>
  <si>
    <t>AlphaESS Smile-M5 (10 kWh)</t>
  </si>
  <si>
    <t>$3,600</t>
  </si>
  <si>
    <t>10 kWh</t>
  </si>
  <si>
    <t>UPS, fast response, modular</t>
  </si>
  <si>
    <t>118.5 kg</t>
  </si>
  <si>
    <t>620 x 1,193 x 240 mm</t>
  </si>
  <si>
    <t>Indoor/Outdoor (IP65)</t>
  </si>
  <si>
    <t>-10 to 50°C</t>
  </si>
  <si>
    <t>31,200</t>
  </si>
  <si>
    <t>$0.12</t>
  </si>
  <si>
    <t>AlphaESS Smile-M5 (15 kWh)</t>
  </si>
  <si>
    <t>$4,700</t>
  </si>
  <si>
    <t>15 kWh</t>
  </si>
  <si>
    <t>620 x 1,583 x 240 mm</t>
  </si>
  <si>
    <t>46,800</t>
  </si>
  <si>
    <t>$0.08</t>
  </si>
  <si>
    <t>AlphaESS Smile-M5 (20 kWh)</t>
  </si>
  <si>
    <t>$5,000</t>
  </si>
  <si>
    <t>217 kg</t>
  </si>
  <si>
    <t>620 x 1,973 x 240 mm</t>
  </si>
  <si>
    <t>62,400</t>
  </si>
  <si>
    <t>AlphaESS Smile-M5 (25 kWh)</t>
  </si>
  <si>
    <t>$5,800</t>
  </si>
  <si>
    <t>267 kg</t>
  </si>
  <si>
    <t>620 x 2363 x 240 mm</t>
  </si>
  <si>
    <t>78,000</t>
  </si>
  <si>
    <t>AlphaESS Smile-M5 (30 kWh)</t>
  </si>
  <si>
    <t>$6,400</t>
  </si>
  <si>
    <t>316 kg</t>
  </si>
  <si>
    <t>620 x 2753 x 240 mm</t>
  </si>
  <si>
    <t>93,600</t>
  </si>
  <si>
    <t>AlphaESS Smile-G3-S5 10.1 kWh</t>
  </si>
  <si>
    <t>$4,100</t>
  </si>
  <si>
    <t>10.1 kWh</t>
  </si>
  <si>
    <t>9.6 kWh</t>
  </si>
  <si>
    <t>UPS, fast response, 24/7 monitoring</t>
  </si>
  <si>
    <t>109.5 kg</t>
  </si>
  <si>
    <t>610 x 1168 x 230 mm</t>
  </si>
  <si>
    <t>29,900</t>
  </si>
  <si>
    <t>AlphaESS Smile-G3-S5 20.2 kWh</t>
  </si>
  <si>
    <t>20.2 kWh</t>
  </si>
  <si>
    <t>199 kg</t>
  </si>
  <si>
    <t>610 x 1961 x 230 mm</t>
  </si>
  <si>
    <t>59,900</t>
  </si>
  <si>
    <t>$0.10</t>
  </si>
  <si>
    <t>AlphaESS Smile-G3-S5 30.3 kWh</t>
  </si>
  <si>
    <t>$8,300</t>
  </si>
  <si>
    <t>30.3 kWh</t>
  </si>
  <si>
    <t>28.8 kWh</t>
  </si>
  <si>
    <t>289 kg</t>
  </si>
  <si>
    <t>610 x 2754 x 230 mm</t>
  </si>
  <si>
    <t>89,800</t>
  </si>
  <si>
    <t>$0.09</t>
  </si>
  <si>
    <t>Tesla Powerwall 3</t>
  </si>
  <si>
    <t>$9,000 (including Gateway)</t>
  </si>
  <si>
    <t>14 kWh</t>
  </si>
  <si>
    <t>13.5 kWh</t>
  </si>
  <si>
    <t>3 MPPT's, higher output current</t>
  </si>
  <si>
    <t>5kW or 10kW (configurable)</t>
  </si>
  <si>
    <t>130kg</t>
  </si>
  <si>
    <t>609 x 1105 x 193 mm</t>
  </si>
  <si>
    <t>Indoor/Outdoor (IP 67 for battery and electronics, IP55 for wiring)</t>
  </si>
  <si>
    <t>Unlimited cycles for self consumption / Time based control / backup. 37,800 kWh for other uses</t>
  </si>
  <si>
    <t>$0.25</t>
  </si>
  <si>
    <t>BYD Battery Box Premium HVM 16.6</t>
  </si>
  <si>
    <t>16.56 kWh</t>
  </si>
  <si>
    <t>Expandable in increments of 2.76 kWh</t>
  </si>
  <si>
    <t>7.6 kW</t>
  </si>
  <si>
    <t>243 kg</t>
  </si>
  <si>
    <t>1644 x 585 x 298 mm</t>
  </si>
  <si>
    <t>Indoor/outdoor (IP 55)</t>
  </si>
  <si>
    <t>-10 °C to +50°C</t>
  </si>
  <si>
    <t>Fronius</t>
  </si>
  <si>
    <t>51,230</t>
  </si>
  <si>
    <t>$0.15 (+ inverter cost)</t>
  </si>
  <si>
    <t>BYD Battery Box Premium HVM 19.3</t>
  </si>
  <si>
    <t>$8,600</t>
  </si>
  <si>
    <t>19.32 kWh</t>
  </si>
  <si>
    <t>281 kg</t>
  </si>
  <si>
    <t>1877 x 585 x 298 mm</t>
  </si>
  <si>
    <t>59,770</t>
  </si>
  <si>
    <t>BYD Battery Box Premium HVM 22.1</t>
  </si>
  <si>
    <t>$9,700</t>
  </si>
  <si>
    <t>22.08 kWh</t>
  </si>
  <si>
    <t>319 kg</t>
  </si>
  <si>
    <t>2110 x 585 x 298 mm</t>
  </si>
  <si>
    <t>68,301</t>
  </si>
  <si>
    <t>BYD Battery Box Premium HVM 44.2</t>
  </si>
  <si>
    <t>$19,400</t>
  </si>
  <si>
    <t>44.16 kWh</t>
  </si>
  <si>
    <t>640 kg</t>
  </si>
  <si>
    <t>2110 x 585 x 298 mm x2</t>
  </si>
  <si>
    <t>136,062</t>
  </si>
  <si>
    <t>BYD Battery Box Premium HVM 13.8</t>
  </si>
  <si>
    <t>$6,600</t>
  </si>
  <si>
    <t>13.80 kWh</t>
  </si>
  <si>
    <t>205 kg</t>
  </si>
  <si>
    <t>1411 x 585 x 298 mm</t>
  </si>
  <si>
    <t>42,690</t>
  </si>
  <si>
    <t>BYD Battery Box Premium HVM 11.0</t>
  </si>
  <si>
    <t>$6,300</t>
  </si>
  <si>
    <t>11.04 kWh</t>
  </si>
  <si>
    <t>167 kg</t>
  </si>
  <si>
    <t>1178 x 585 x 298 mm</t>
  </si>
  <si>
    <t>34,150</t>
  </si>
  <si>
    <t>$0.18 (+ inverter cost)</t>
  </si>
  <si>
    <t>BYD Battery Box Premium HVM 8.3</t>
  </si>
  <si>
    <t>8.28 kWh</t>
  </si>
  <si>
    <t>129 kg</t>
  </si>
  <si>
    <t>945 x 585 x 298 mm</t>
  </si>
  <si>
    <t>25,620</t>
  </si>
  <si>
    <t>$0.19 (+ inverter cost)</t>
  </si>
  <si>
    <t>BYD Battery Box Premium HVS 12.8</t>
  </si>
  <si>
    <t>Expandable in increments of 2.56 kWh</t>
  </si>
  <si>
    <t>38,530</t>
  </si>
  <si>
    <t>$0.25 (+ inverter cost)</t>
  </si>
  <si>
    <t>BYD Battery Box Premium HVS 10.2</t>
  </si>
  <si>
    <t>$8,000</t>
  </si>
  <si>
    <t>10.24 kWh</t>
  </si>
  <si>
    <t>30,820</t>
  </si>
  <si>
    <t>$0.26 (+ inverter cost)</t>
  </si>
  <si>
    <t>BYD Battery Box Premium HVS 7.7</t>
  </si>
  <si>
    <t>7.68 kWh</t>
  </si>
  <si>
    <t>23,120</t>
  </si>
  <si>
    <t>BYD Battery Box LVS 12 kWh</t>
  </si>
  <si>
    <t>$6,500</t>
  </si>
  <si>
    <t>12 kWh</t>
  </si>
  <si>
    <t>11.5 kWh</t>
  </si>
  <si>
    <t>Units can be linked together in a parallel connection</t>
  </si>
  <si>
    <t>9.9 kW</t>
  </si>
  <si>
    <t>136 kg</t>
  </si>
  <si>
    <t>923 x 640 x 298 mm</t>
  </si>
  <si>
    <t>35,640</t>
  </si>
  <si>
    <t>$0.17 (+ inverter cost)</t>
  </si>
  <si>
    <t>BYD Battery Box LVS 8 kWh</t>
  </si>
  <si>
    <t>8 kWh</t>
  </si>
  <si>
    <t>7.7 kWh</t>
  </si>
  <si>
    <t>6.6 kW</t>
  </si>
  <si>
    <t>94 kg</t>
  </si>
  <si>
    <t>690 x 640 x 298 mm</t>
  </si>
  <si>
    <t>23,760</t>
  </si>
  <si>
    <t>Enphase IQ Battery 5P</t>
  </si>
  <si>
    <t>$6,900</t>
  </si>
  <si>
    <t>5.0 kWh</t>
  </si>
  <si>
    <t>Modular</t>
  </si>
  <si>
    <t>3.84 kW</t>
  </si>
  <si>
    <t>79 kg</t>
  </si>
  <si>
    <t>980 x 550 x 188 mm</t>
  </si>
  <si>
    <t>TBD</t>
  </si>
  <si>
    <t>Indoor/Outdoor (IP55)</t>
  </si>
  <si>
    <t>-20º C to 50º C</t>
  </si>
  <si>
    <t>15 years</t>
  </si>
  <si>
    <t>27,375</t>
  </si>
  <si>
    <t>SolarEdge Home Battery</t>
  </si>
  <si>
    <t>$8,200</t>
  </si>
  <si>
    <t xml:space="preserve">No </t>
  </si>
  <si>
    <t>9.7 kWh</t>
  </si>
  <si>
    <t>Modular expansion up to 9 batteries on a system, 90kwh max</t>
  </si>
  <si>
    <t>5kW steady, 7.5kW peak (10 seconds)</t>
  </si>
  <si>
    <t>108 kg</t>
  </si>
  <si>
    <t>790 x 1179 x 250 mm</t>
  </si>
  <si>
    <t>-10-℃～ + 50℃</t>
  </si>
  <si>
    <t>10 years (unlimited cycles)</t>
  </si>
  <si>
    <t>SolarEdge</t>
  </si>
  <si>
    <t>35,405</t>
  </si>
  <si>
    <t>SolarEdge Home Battery (three phase) 14.55 kWh</t>
  </si>
  <si>
    <t>14.55 kWh</t>
  </si>
  <si>
    <t>Modular, scalable</t>
  </si>
  <si>
    <t>5kW</t>
  </si>
  <si>
    <t>164 kg</t>
  </si>
  <si>
    <t>540 x 1670 x 240 mm</t>
  </si>
  <si>
    <t>-10 to +50 ℃</t>
  </si>
  <si>
    <t>41,750</t>
  </si>
  <si>
    <t>SolarEdge Home Battery (three phase) 19.4 kWh</t>
  </si>
  <si>
    <t>$14,000</t>
  </si>
  <si>
    <t>19.4 kWh</t>
  </si>
  <si>
    <t>218 kg</t>
  </si>
  <si>
    <t>540 x 1670 x 240 mm + 540 x 670 x 240 mm</t>
  </si>
  <si>
    <t>55,670</t>
  </si>
  <si>
    <t>SolarEdge Home Battery (three phase) 24.25 kWh</t>
  </si>
  <si>
    <t>24.25 kWh</t>
  </si>
  <si>
    <t>273 kg</t>
  </si>
  <si>
    <t>540 x 1670 x 240 mm + 540 x 1,170 x 240 mm</t>
  </si>
  <si>
    <t>69,590</t>
  </si>
  <si>
    <t>Neovolt 10 kWh</t>
  </si>
  <si>
    <t>$4,600</t>
  </si>
  <si>
    <t>1120 x 590 x 205 mm</t>
  </si>
  <si>
    <t>-20°C - 60°C</t>
  </si>
  <si>
    <t>38,380</t>
  </si>
  <si>
    <t>Neovolt 20 kWh</t>
  </si>
  <si>
    <t>$5,600</t>
  </si>
  <si>
    <t>198 kg</t>
  </si>
  <si>
    <t>1120 x 590 x 410 mm</t>
  </si>
  <si>
    <t>76,760</t>
  </si>
  <si>
    <t>Neovolt 30 kWh</t>
  </si>
  <si>
    <t>288 kg</t>
  </si>
  <si>
    <t>1120 x 590 x 615 mm</t>
  </si>
  <si>
    <t>115,140</t>
  </si>
  <si>
    <t>$0.06</t>
  </si>
  <si>
    <t>Neovolt 40 kWh</t>
  </si>
  <si>
    <t>40.4 kWh</t>
  </si>
  <si>
    <t>38.4 kWh</t>
  </si>
  <si>
    <t>378 kg</t>
  </si>
  <si>
    <t>1680 x 590 x 615 mm</t>
  </si>
  <si>
    <t>153,520</t>
  </si>
  <si>
    <t>$0.05</t>
  </si>
  <si>
    <t>Neovolt 50 kWh</t>
  </si>
  <si>
    <t>$8,500</t>
  </si>
  <si>
    <t>50.5 kWh</t>
  </si>
  <si>
    <t>48 kWh</t>
  </si>
  <si>
    <t>468 kg</t>
  </si>
  <si>
    <t>2240 x 590 x 615 mm</t>
  </si>
  <si>
    <t>191,900</t>
  </si>
  <si>
    <t>Growatt APX HV 10.0</t>
  </si>
  <si>
    <t>$3,700</t>
  </si>
  <si>
    <t xml:space="preserve">10 kWh </t>
  </si>
  <si>
    <t>9 kWh</t>
  </si>
  <si>
    <t>122 kg</t>
  </si>
  <si>
    <t xml:space="preserve">690 x 1000 x 185 mm </t>
  </si>
  <si>
    <t>Indoor/Outdoor (IP 66)</t>
  </si>
  <si>
    <t>Growatt</t>
  </si>
  <si>
    <t>27,000</t>
  </si>
  <si>
    <t>$0.12 (+ inverter cost)</t>
  </si>
  <si>
    <t>Growatt APX HV 15.0</t>
  </si>
  <si>
    <t>7 kW</t>
  </si>
  <si>
    <t>166 kg</t>
  </si>
  <si>
    <t xml:space="preserve">690 x 1290 x 185 mm </t>
  </si>
  <si>
    <t>40,500</t>
  </si>
  <si>
    <t>Growatt APX HV 20.0</t>
  </si>
  <si>
    <t xml:space="preserve">20 kWh </t>
  </si>
  <si>
    <t>18 kWh</t>
  </si>
  <si>
    <t>7.5 kW</t>
  </si>
  <si>
    <t>216 kg</t>
  </si>
  <si>
    <t xml:space="preserve">690 x 1590 x 185 mm </t>
  </si>
  <si>
    <t>54,000</t>
  </si>
  <si>
    <t>$0.09 (+ inverter cost)</t>
  </si>
  <si>
    <t>Growatt APX HV 25.0</t>
  </si>
  <si>
    <t xml:space="preserve">25 kWh </t>
  </si>
  <si>
    <t>22.5 kWh</t>
  </si>
  <si>
    <t>266 kg</t>
  </si>
  <si>
    <t xml:space="preserve">1380 x 1295 x 185 mm </t>
  </si>
  <si>
    <t>67,500</t>
  </si>
  <si>
    <t>Growatt APX HV 30.0</t>
  </si>
  <si>
    <t>$7,000</t>
  </si>
  <si>
    <t xml:space="preserve">30 kWh </t>
  </si>
  <si>
    <t>27 kWh</t>
  </si>
  <si>
    <t>81,000</t>
  </si>
  <si>
    <t>$0.08 (+ inverter cost)</t>
  </si>
  <si>
    <t>Goodwe ESA 16 kWh</t>
  </si>
  <si>
    <t>$7,400</t>
  </si>
  <si>
    <t>16.64 kWh</t>
  </si>
  <si>
    <t>5-10 kW</t>
  </si>
  <si>
    <t>188 kg</t>
  </si>
  <si>
    <t>800 x 952 x 270 mm</t>
  </si>
  <si>
    <t>Indoor/outdoor (IP 66)</t>
  </si>
  <si>
    <t>-18 to +55°C</t>
  </si>
  <si>
    <t xml:space="preserve">48,000 </t>
  </si>
  <si>
    <t>Goodwe ESA 24 kWh</t>
  </si>
  <si>
    <t>$9,200</t>
  </si>
  <si>
    <t>24.96 kWh</t>
  </si>
  <si>
    <t>24 kWh</t>
  </si>
  <si>
    <t>800 x 1278 x 270 mm</t>
  </si>
  <si>
    <t>72,000</t>
  </si>
  <si>
    <t>$0.13</t>
  </si>
  <si>
    <t>Goodwe ESA 32 kWh</t>
  </si>
  <si>
    <t>$10,600</t>
  </si>
  <si>
    <t>33.28 kWh</t>
  </si>
  <si>
    <t>32 kWh</t>
  </si>
  <si>
    <t>346 kg</t>
  </si>
  <si>
    <t>800 x 1604 x 270 mm</t>
  </si>
  <si>
    <t>96,000</t>
  </si>
  <si>
    <t>$0.11</t>
  </si>
  <si>
    <t>Goodwe ESA 40 kWh</t>
  </si>
  <si>
    <t>$12,000</t>
  </si>
  <si>
    <t>41.60 kWh</t>
  </si>
  <si>
    <t>800 x 1930 x 270 mm</t>
  </si>
  <si>
    <t>120,000</t>
  </si>
  <si>
    <t>Goodwe ESA 48 kWh</t>
  </si>
  <si>
    <t>$13,400</t>
  </si>
  <si>
    <t>49.92 kWh</t>
  </si>
  <si>
    <t>504 kg</t>
  </si>
  <si>
    <t>800 x 2256 x 270 mm</t>
  </si>
  <si>
    <t>144,000</t>
  </si>
  <si>
    <t>GoodWe Lynx Home F G2 Series 12.8</t>
  </si>
  <si>
    <t>$4,250</t>
  </si>
  <si>
    <t>Modular, scaleable</t>
  </si>
  <si>
    <t>154 kg</t>
  </si>
  <si>
    <t xml:space="preserve">600 × 871 × 380 mm </t>
  </si>
  <si>
    <t>Indoor/Outdoor (IP 55)</t>
  </si>
  <si>
    <t xml:space="preserve">0~50°C </t>
  </si>
  <si>
    <t>Goodwe</t>
  </si>
  <si>
    <t>32,700</t>
  </si>
  <si>
    <t>$0.13 (+ inverter cost)</t>
  </si>
  <si>
    <t>GoodWe Lynx Home F G2 Series 9.6</t>
  </si>
  <si>
    <t>$3,400</t>
  </si>
  <si>
    <t>120 kg</t>
  </si>
  <si>
    <t xml:space="preserve">600 × 715 × 380 mm </t>
  </si>
  <si>
    <t>24,500</t>
  </si>
  <si>
    <t>$0.14 (+ inverter cost)</t>
  </si>
  <si>
    <t>GoodWe Lynx Home F G2 Series 16.0</t>
  </si>
  <si>
    <t>11.2 kW</t>
  </si>
  <si>
    <t xml:space="preserve">600 × 380 × 1027 mm </t>
  </si>
  <si>
    <t>40,900</t>
  </si>
  <si>
    <t>GoodWe Lynx Home F G2 Series 19.2</t>
  </si>
  <si>
    <t>222 kg</t>
  </si>
  <si>
    <t xml:space="preserve">600 × 380 × 1183 mm </t>
  </si>
  <si>
    <t>49,100</t>
  </si>
  <si>
    <t>$0.11 (+ inverter cost)</t>
  </si>
  <si>
    <t>GoodWe Lynx Home F G2 Series 22.4</t>
  </si>
  <si>
    <t>256 kg</t>
  </si>
  <si>
    <t xml:space="preserve">600 × 380 × 1339 mm </t>
  </si>
  <si>
    <t>57,200</t>
  </si>
  <si>
    <t>GoodWe Lynx Home F G2 Series 25.6</t>
  </si>
  <si>
    <t>$7,100</t>
  </si>
  <si>
    <t>290 kg</t>
  </si>
  <si>
    <t xml:space="preserve">600 × 380 × 1495 mm </t>
  </si>
  <si>
    <t>65,400</t>
  </si>
  <si>
    <t>$0.10 (+ inverter cost)</t>
  </si>
  <si>
    <t>GoodWe Lynx Home F G2 Series 28.8</t>
  </si>
  <si>
    <t>324 kg</t>
  </si>
  <si>
    <t xml:space="preserve">600 × 380 × 1651 mm </t>
  </si>
  <si>
    <t>73,600</t>
  </si>
  <si>
    <t>Goodwe ESA 15 kWh</t>
  </si>
  <si>
    <t>$5,300</t>
  </si>
  <si>
    <t>15.36 kWh</t>
  </si>
  <si>
    <t>170 kg</t>
  </si>
  <si>
    <t xml:space="preserve">45,000 </t>
  </si>
  <si>
    <t>ESY Sunhome HM6-10</t>
  </si>
  <si>
    <t>$4,000</t>
  </si>
  <si>
    <t>9.73 kWh</t>
  </si>
  <si>
    <t>143 kg</t>
  </si>
  <si>
    <t>600 x 305 x 998 mm</t>
  </si>
  <si>
    <t>Indoor/outdoor (IP66)</t>
  </si>
  <si>
    <t>-25°C-60°C</t>
  </si>
  <si>
    <t>35,514</t>
  </si>
  <si>
    <t>ESY Sunhome HM6-15</t>
  </si>
  <si>
    <t>14.59 kWh</t>
  </si>
  <si>
    <t>193 kg</t>
  </si>
  <si>
    <t>600 x 305 x 1218 mm</t>
  </si>
  <si>
    <t>53,235</t>
  </si>
  <si>
    <t>ESY Sunhome HM6-20</t>
  </si>
  <si>
    <t>20.48 kWh</t>
  </si>
  <si>
    <t>19.46 kWh</t>
  </si>
  <si>
    <t>600 x 305 x 1438 mm</t>
  </si>
  <si>
    <t>71,029</t>
  </si>
  <si>
    <t>ESY Sunhome HM6-25</t>
  </si>
  <si>
    <t>$6,100</t>
  </si>
  <si>
    <t>25.60 kWh</t>
  </si>
  <si>
    <t>24.32 kWh</t>
  </si>
  <si>
    <t>293 kg</t>
  </si>
  <si>
    <t>600 x 305 x 1658 mm</t>
  </si>
  <si>
    <t>88,768</t>
  </si>
  <si>
    <t>$0.07</t>
  </si>
  <si>
    <t>ESY Sunhome HM6-30</t>
  </si>
  <si>
    <t>30.72 kWh</t>
  </si>
  <si>
    <t>29.18 kWh</t>
  </si>
  <si>
    <t>343 kg</t>
  </si>
  <si>
    <t>600 x 305 x 1878 mm</t>
  </si>
  <si>
    <t>106,507</t>
  </si>
  <si>
    <t>Anker SOLIX X1 15 kWh</t>
  </si>
  <si>
    <t>$8,400</t>
  </si>
  <si>
    <t>6 kW (AC coupled/single phase) 12 kW (three phase)</t>
  </si>
  <si>
    <t>175.5 kg</t>
  </si>
  <si>
    <t>670 × 1,485 × 150 mm</t>
  </si>
  <si>
    <t>-20°C to 55°C</t>
  </si>
  <si>
    <t>Anker SOLIX</t>
  </si>
  <si>
    <t>42,000</t>
  </si>
  <si>
    <t>Anker SOLIX X1 20 kWh</t>
  </si>
  <si>
    <t>232 kg</t>
  </si>
  <si>
    <t>670 x 1,845 x 150 mm</t>
  </si>
  <si>
    <t>$0.18</t>
  </si>
  <si>
    <t>Anker SOLIX X1 25 kWh</t>
  </si>
  <si>
    <t>$12,800</t>
  </si>
  <si>
    <t>283 kg</t>
  </si>
  <si>
    <t>670 x 1,845 x 150 mm
670 x 482 x 150 mm</t>
  </si>
  <si>
    <t>Anker SOLIX X1 30 kWh</t>
  </si>
  <si>
    <t>$15,000</t>
  </si>
  <si>
    <t>334 kg</t>
  </si>
  <si>
    <t>670 x 1,845 x 150 mm
670 x 842 x 150 mm</t>
  </si>
  <si>
    <t>Anker SOLIX X1 10 kWh</t>
  </si>
  <si>
    <t>124.5 kg</t>
  </si>
  <si>
    <t>670 × 1.125 × 150 mm</t>
  </si>
  <si>
    <t>28,000</t>
  </si>
  <si>
    <t>iStore Smart Battery (10 kWh)</t>
  </si>
  <si>
    <t>$7,200</t>
  </si>
  <si>
    <t>Modular - expandable</t>
  </si>
  <si>
    <t>113.8 kg</t>
  </si>
  <si>
    <t>670 x 150 x 960 mm</t>
  </si>
  <si>
    <t>-20-℃～ + 55℃</t>
  </si>
  <si>
    <t>iStore</t>
  </si>
  <si>
    <t>32,900</t>
  </si>
  <si>
    <t>$0.22 (+ inverter cost)</t>
  </si>
  <si>
    <t>iStore Smart Battery (15 kWh)</t>
  </si>
  <si>
    <t>$10,100</t>
  </si>
  <si>
    <t>163.8 kg</t>
  </si>
  <si>
    <t>670 x 150 x 1320 mm</t>
  </si>
  <si>
    <t>49,350</t>
  </si>
  <si>
    <t>$0.20 (+ inverter cost)</t>
  </si>
  <si>
    <t>iStore Smart Battery (30 kWh)</t>
  </si>
  <si>
    <t>$20,000</t>
  </si>
  <si>
    <t>326 kg</t>
  </si>
  <si>
    <t>670 x 150 x 1320 mm, 670 x 150 x 1320 mm</t>
  </si>
  <si>
    <t>-20 to 55℃</t>
  </si>
  <si>
    <t>98,700</t>
  </si>
  <si>
    <t>Fronius Reserva 12.6</t>
  </si>
  <si>
    <t>$5,900</t>
  </si>
  <si>
    <t>12.63 kWh</t>
  </si>
  <si>
    <t>Modular, stackable</t>
  </si>
  <si>
    <t>13 kW</t>
  </si>
  <si>
    <t>1,390 x 772 x 176</t>
  </si>
  <si>
    <t>-20 to +55 °C</t>
  </si>
  <si>
    <t>39,140</t>
  </si>
  <si>
    <t>Fronius Reserva 15.8</t>
  </si>
  <si>
    <t>15.8 kWh</t>
  </si>
  <si>
    <t>15.79 kWh</t>
  </si>
  <si>
    <t>16 kW</t>
  </si>
  <si>
    <t>187 kg</t>
  </si>
  <si>
    <t>1,640 x 772 x 176</t>
  </si>
  <si>
    <t>48,930</t>
  </si>
  <si>
    <t>Fronius Reserva 31.6</t>
  </si>
  <si>
    <t>31.6 kWh</t>
  </si>
  <si>
    <t>31.58 kWh</t>
  </si>
  <si>
    <t>374 kg</t>
  </si>
  <si>
    <t>1,640 x 772 x 176 (x2)</t>
  </si>
  <si>
    <t>97,860</t>
  </si>
  <si>
    <t>Fronius Reserva 47.4</t>
  </si>
  <si>
    <t>$21,300</t>
  </si>
  <si>
    <t>47.4 kWh</t>
  </si>
  <si>
    <t>47.37 kWh</t>
  </si>
  <si>
    <t>561 kg</t>
  </si>
  <si>
    <t>1,640 x 772 x 176 (x3)</t>
  </si>
  <si>
    <t>146,790</t>
  </si>
  <si>
    <t>Pylontech Force H3X Hybrid (10 kWh)</t>
  </si>
  <si>
    <t>9.73 kWh </t>
  </si>
  <si>
    <t>125 kg</t>
  </si>
  <si>
    <t>550 x 1046 x 350 mm</t>
  </si>
  <si>
    <t>Indoor/Outdoor (IP 65)</t>
  </si>
  <si>
    <t>-10 to 55°C</t>
  </si>
  <si>
    <t>35,500</t>
  </si>
  <si>
    <t>Pylontech Force H3X Hybrid (20 kWh)</t>
  </si>
  <si>
    <t>19.46 kWh </t>
  </si>
  <si>
    <t>5 kW to 10 kW</t>
  </si>
  <si>
    <t>203 kg</t>
  </si>
  <si>
    <t>550 x 1386 x 350 mm</t>
  </si>
  <si>
    <t>71,000</t>
  </si>
  <si>
    <t>Pylontech Force H3X Hybrid (35 kWh)</t>
  </si>
  <si>
    <t>35.84 kWh</t>
  </si>
  <si>
    <t>34.05 kWh </t>
  </si>
  <si>
    <t>Up to 15 kW (three-phase)</t>
  </si>
  <si>
    <t>320 kg</t>
  </si>
  <si>
    <t>550 x 1896 x 350 mm</t>
  </si>
  <si>
    <t>SOFAR PowerAll (10 kWh)</t>
  </si>
  <si>
    <t>$3,000</t>
  </si>
  <si>
    <t>9.5 kWh</t>
  </si>
  <si>
    <t>Modular, expandable, 10ms switchover in blackout</t>
  </si>
  <si>
    <t>125.5 kg</t>
  </si>
  <si>
    <t>708 x 170 x 1310 mm</t>
  </si>
  <si>
    <t>36,500</t>
  </si>
  <si>
    <t>SOFAR PowerAll (15 kWh)</t>
  </si>
  <si>
    <t>14.25 kWh</t>
  </si>
  <si>
    <t>176.5 kg</t>
  </si>
  <si>
    <t>708 x 170 x 1730 mm</t>
  </si>
  <si>
    <t>54,750</t>
  </si>
  <si>
    <t>SOFAR PowerAll (20 kWh)</t>
  </si>
  <si>
    <t>$4,400</t>
  </si>
  <si>
    <t>19 kWh</t>
  </si>
  <si>
    <t>228.5 kg</t>
  </si>
  <si>
    <t>708 x 170 x 1730 mm, 708 x 170 x 900mm</t>
  </si>
  <si>
    <t>73,000</t>
  </si>
  <si>
    <t>SOFAR PowerAll (25 kWh)</t>
  </si>
  <si>
    <t>$5,100</t>
  </si>
  <si>
    <t>23.75 kWh</t>
  </si>
  <si>
    <t>279.5 kg</t>
  </si>
  <si>
    <t>708 x 170 x 1730 mm, 708 x 170 x 1320mm</t>
  </si>
  <si>
    <t>91,250</t>
  </si>
  <si>
    <t>SOFAR PowerAll (30 kWh)</t>
  </si>
  <si>
    <t>30.27 kWh</t>
  </si>
  <si>
    <t>28.5 kWh</t>
  </si>
  <si>
    <t>330.5 kg</t>
  </si>
  <si>
    <t>109,500</t>
  </si>
  <si>
    <t>SolaX TSYS-HS51 10.2 kWh</t>
  </si>
  <si>
    <t>$3,900</t>
  </si>
  <si>
    <t>10.2 kWh</t>
  </si>
  <si>
    <t>6.1 kW</t>
  </si>
  <si>
    <t>115 kg</t>
  </si>
  <si>
    <t>600 × 621 × 376 mm</t>
  </si>
  <si>
    <t xml:space="preserve">IP66 </t>
  </si>
  <si>
    <t>-20 to +53°C</t>
  </si>
  <si>
    <t>SolaX</t>
  </si>
  <si>
    <t>31,800</t>
  </si>
  <si>
    <t>$0.12 (+ inverter cost) </t>
  </si>
  <si>
    <t>SolaX TSYS-HS51 15.3 kWh</t>
  </si>
  <si>
    <t>15.3 kWh</t>
  </si>
  <si>
    <t>9.2 kW</t>
  </si>
  <si>
    <t>161 kg</t>
  </si>
  <si>
    <t>600 × 789 × 376 mm</t>
  </si>
  <si>
    <t>45,300</t>
  </si>
  <si>
    <t>$0.11 (+ inverter cost) </t>
  </si>
  <si>
    <t>SolaX TSYS-HS51 20.4 kWh</t>
  </si>
  <si>
    <t>20.4 kWh</t>
  </si>
  <si>
    <t>12.3 kW</t>
  </si>
  <si>
    <t>207 kg</t>
  </si>
  <si>
    <t>600 × 957 × 376 mm</t>
  </si>
  <si>
    <t>60,400</t>
  </si>
  <si>
    <t>$0.10 (+ inverter cost) </t>
  </si>
  <si>
    <t>SolaX TSYS-HS51 25.5 kWh</t>
  </si>
  <si>
    <t>$7,500</t>
  </si>
  <si>
    <t>25.5 kWh</t>
  </si>
  <si>
    <t>15.4 kW</t>
  </si>
  <si>
    <t>253 kg</t>
  </si>
  <si>
    <t>600 × 1125 × 376 mm</t>
  </si>
  <si>
    <t>75,500</t>
  </si>
  <si>
    <t>SolaX TSYS-HS51 30.7 kWh</t>
  </si>
  <si>
    <t>30.7 kWh</t>
  </si>
  <si>
    <t>18.4 kW</t>
  </si>
  <si>
    <t>299 kg</t>
  </si>
  <si>
    <t>600 × 1293 × 376 mm</t>
  </si>
  <si>
    <t>90,600</t>
  </si>
  <si>
    <t>SolaX TSYS-HS51 35.8 kWh</t>
  </si>
  <si>
    <t>35.8 kWh</t>
  </si>
  <si>
    <t>21.5 kW</t>
  </si>
  <si>
    <t>345 kg</t>
  </si>
  <si>
    <t>600 × 1461 × 376 mm</t>
  </si>
  <si>
    <t>105,700</t>
  </si>
  <si>
    <t>SolaX TSYS-HS51 40.9 kWh</t>
  </si>
  <si>
    <t>$10,900</t>
  </si>
  <si>
    <t>40.9 kWh</t>
  </si>
  <si>
    <t>24.6 kW</t>
  </si>
  <si>
    <t>391 kg</t>
  </si>
  <si>
    <t>600 × 1629 × 376 mm</t>
  </si>
  <si>
    <t>120,800</t>
  </si>
  <si>
    <t>$0.09 (+ inverter cost) </t>
  </si>
  <si>
    <t>SolaX X1 10.2</t>
  </si>
  <si>
    <t>9.2 kWh</t>
  </si>
  <si>
    <t>Up to 8kW</t>
  </si>
  <si>
    <t>134.2 kg</t>
  </si>
  <si>
    <t>730 × 1226 × 210 mm</t>
  </si>
  <si>
    <t>Indoor/Outdoor (IP66)</t>
  </si>
  <si>
    <t>-30 to 55°C</t>
  </si>
  <si>
    <t>$0.20</t>
  </si>
  <si>
    <t>SolaX X1 15.3</t>
  </si>
  <si>
    <t>13.8 kWh</t>
  </si>
  <si>
    <t>181.2 kg</t>
  </si>
  <si>
    <t>730 × 1544 × 210 mm</t>
  </si>
  <si>
    <t>47,700</t>
  </si>
  <si>
    <t>SolaX X1 20.4</t>
  </si>
  <si>
    <t>$10,800</t>
  </si>
  <si>
    <t>18.4 kWh</t>
  </si>
  <si>
    <t>228.2 kg</t>
  </si>
  <si>
    <t>730 × 1862 × 210 mm</t>
  </si>
  <si>
    <t>63,600</t>
  </si>
  <si>
    <t>SolaX X3 10.2</t>
  </si>
  <si>
    <t>Up to 15kW</t>
  </si>
  <si>
    <t>147.2 kg</t>
  </si>
  <si>
    <t>730 × 1281 × 209.5 mm</t>
  </si>
  <si>
    <t>SolaX X3 15.3</t>
  </si>
  <si>
    <t>$9,100</t>
  </si>
  <si>
    <t>194.2 kg</t>
  </si>
  <si>
    <t>730 x 1599 x 209.5 mm</t>
  </si>
  <si>
    <t>SolaX X3 20.4</t>
  </si>
  <si>
    <t>241.2 kg</t>
  </si>
  <si>
    <t>7730 × 1917 × 209.5 mm</t>
  </si>
  <si>
    <t>SolaX X3 25.6</t>
  </si>
  <si>
    <t>$12,200</t>
  </si>
  <si>
    <t>23 kWh</t>
  </si>
  <si>
    <t>730 × 1281 × 209.5 mm /
730 × 1120.5 × 150 mm</t>
  </si>
  <si>
    <t>79,500</t>
  </si>
  <si>
    <t>SolaX X3 30.7</t>
  </si>
  <si>
    <t>$14,100</t>
  </si>
  <si>
    <t>27.6 kWh</t>
  </si>
  <si>
    <t>340 kg</t>
  </si>
  <si>
    <t>730 × 1599 × 209.5 mm /
730 × 1120.5 × 150 mm</t>
  </si>
  <si>
    <t>95,400</t>
  </si>
  <si>
    <t>Bluetti EP760 9.9</t>
  </si>
  <si>
    <t>$6,000</t>
  </si>
  <si>
    <t>9.92 kWh</t>
  </si>
  <si>
    <t>8.9 kWh</t>
  </si>
  <si>
    <t>160 kg</t>
  </si>
  <si>
    <t>636 x 325 x 1046 mm</t>
  </si>
  <si>
    <t>-20℃~50℃</t>
  </si>
  <si>
    <t>FranklinWH aPower X-01-AU (13.6 kWh)</t>
  </si>
  <si>
    <t>$10,000 (including FranklinWH aGate)</t>
  </si>
  <si>
    <t>Kind of. Includes AC battery inverter but requires solar inverter.</t>
  </si>
  <si>
    <t>13.6 kWh</t>
  </si>
  <si>
    <t>Multi-Source Orchestration, supports generator &amp; V2L integration, reinforcing energy security and resiliency.
Adaptive Load Control
Reliable Black Start with Frequency shifting function enabled</t>
  </si>
  <si>
    <t>5kW steady, 10kW peak (10 seconds)</t>
  </si>
  <si>
    <t>185 kg</t>
  </si>
  <si>
    <t>750 x 1150 x 290 mm</t>
  </si>
  <si>
    <t xml:space="preserve">Yes </t>
  </si>
  <si>
    <t>Indoor/Outdoor (IP67 (Battery and power converter system),
IP56 (Wiring compartment)</t>
  </si>
  <si>
    <t>12 years</t>
  </si>
  <si>
    <t>43,000</t>
  </si>
  <si>
    <t>$0.23 (+ inverter cost)</t>
  </si>
  <si>
    <t>FranklinWH aPower X-01-AU (27.2 kWh)</t>
  </si>
  <si>
    <t>$18,000 (including FranklinWH aGate)</t>
  </si>
  <si>
    <t>27.2 kWh</t>
  </si>
  <si>
    <t>370 kg</t>
  </si>
  <si>
    <t>750 x 1150 x 290 mm x2</t>
  </si>
  <si>
    <t>86,000</t>
  </si>
  <si>
    <t>FranklinWH aPower X-01-AU (40.8 kWh)</t>
  </si>
  <si>
    <t>$26,000 (including FranklinWH aGate)</t>
  </si>
  <si>
    <t>45 kWh</t>
  </si>
  <si>
    <t>40.8 kWh</t>
  </si>
  <si>
    <t>555 kg</t>
  </si>
  <si>
    <t>750 x 1150 x 290 mm x3</t>
  </si>
  <si>
    <t>129,000</t>
  </si>
  <si>
    <t>PowerPlus Energy Whispr 12.7</t>
  </si>
  <si>
    <t>$9,500</t>
  </si>
  <si>
    <t>13.37 kWh</t>
  </si>
  <si>
    <t>12.70 kWh</t>
  </si>
  <si>
    <t>Expandable up to 53.5kWh, true 3-phase backup.</t>
  </si>
  <si>
    <t>7kW</t>
  </si>
  <si>
    <t>191kg</t>
  </si>
  <si>
    <t>1540 x 750 x 210 mm</t>
  </si>
  <si>
    <t>Indoor/outdoor (IP65)</t>
  </si>
  <si>
    <t xml:space="preserve">-20 to 55°C </t>
  </si>
  <si>
    <t>35,560</t>
  </si>
  <si>
    <t>$0.24</t>
  </si>
  <si>
    <t>PowerPlus Energy Whispr 25.4</t>
  </si>
  <si>
    <t>$18,700</t>
  </si>
  <si>
    <t>26.74 kWh</t>
  </si>
  <si>
    <t>25.4 kWh</t>
  </si>
  <si>
    <t>382kg</t>
  </si>
  <si>
    <t>1540 x 750 x 210 mm (x2)</t>
  </si>
  <si>
    <t>71,120</t>
  </si>
  <si>
    <t>PowerPlus Energy Whispr 38.1</t>
  </si>
  <si>
    <t>$28,200</t>
  </si>
  <si>
    <t>40.11 kWh</t>
  </si>
  <si>
    <t>38.1 kWh</t>
  </si>
  <si>
    <t>573kg</t>
  </si>
  <si>
    <t>1540 x 750 x 210 mm (x3)</t>
  </si>
  <si>
    <t>106,680</t>
  </si>
  <si>
    <t>PowerPlus Energy Whispr 50.8</t>
  </si>
  <si>
    <t>$37,500</t>
  </si>
  <si>
    <t>53.48 kWh</t>
  </si>
  <si>
    <t>50.8 kWh</t>
  </si>
  <si>
    <t>764kg</t>
  </si>
  <si>
    <t>1540 x 750 x 210 mm (x4)</t>
  </si>
  <si>
    <t>142,240</t>
  </si>
  <si>
    <t>sonnenBatterie Evo</t>
  </si>
  <si>
    <t>11 kWh</t>
  </si>
  <si>
    <t>Integrated backup, can charge batteries from solar when grid is down</t>
  </si>
  <si>
    <t>5kW steady , 5.3kW (for 30 min),  7kW peak (for 60 sec)</t>
  </si>
  <si>
    <t>163.5 kg</t>
  </si>
  <si>
    <t>710mm x 1400mm x 427mm</t>
  </si>
  <si>
    <t>Indoor/Outdoor (IP 56)</t>
  </si>
  <si>
    <t>-5 to 45 °C</t>
  </si>
  <si>
    <t>LAVO Storage S2</t>
  </si>
  <si>
    <t>730 x 203 x 1270 mm</t>
  </si>
  <si>
    <t xml:space="preserve">-20°C ~ 54°C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</si>
</sst>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glossary.html#lifepo" TargetMode="External"/><Relationship Id="rId_hyperlink_4" Type="http://schemas.openxmlformats.org/officeDocument/2006/relationships/hyperlink" Target="https://www.solarquotes.com.au/wp-content/uploads/2021/05/Sungrow-SBR-Datasheet.pdf" TargetMode="External"/><Relationship Id="rId_hyperlink_5" Type="http://schemas.openxmlformats.org/officeDocument/2006/relationships/hyperlink" Target="https://www.solarquotes.com.au/wp-content/uploads/2021/05/WD_202410_Term_Sungrow-HV-Battery-Limited-Warranty_V8.0.pdf" TargetMode="External"/><Relationship Id="rId_hyperlink_6" Type="http://schemas.openxmlformats.org/officeDocument/2006/relationships/hyperlink" Target="https://www.solarquotes.com.au/battery-storage/reviews/sungrow-review.html" TargetMode="External"/><Relationship Id="rId_hyperlink_7" Type="http://schemas.openxmlformats.org/officeDocument/2006/relationships/hyperlink" Target="https://www.solarquotes.com.au/blog/sungrow-battery-home-installation/" TargetMode="External"/><Relationship Id="rId_hyperlink_8" Type="http://schemas.openxmlformats.org/officeDocument/2006/relationships/hyperlink" Target="https://www.solarquotes.com.au/glossary.html#lifepo" TargetMode="External"/><Relationship Id="rId_hyperlink_9" Type="http://schemas.openxmlformats.org/officeDocument/2006/relationships/hyperlink" Target="https://www.solarquotes.com.au/wp-content/uploads/2021/05/Sungrow-SBR-Datasheet.pdf" TargetMode="External"/><Relationship Id="rId_hyperlink_10" Type="http://schemas.openxmlformats.org/officeDocument/2006/relationships/hyperlink" Target="https://www.solarquotes.com.au/wp-content/uploads/2021/05/WD_202410_Term_Sungrow-HV-Battery-Limited-Warranty_V8.0.pdf" TargetMode="External"/><Relationship Id="rId_hyperlink_11" Type="http://schemas.openxmlformats.org/officeDocument/2006/relationships/hyperlink" Target="https://www.solarquotes.com.au/battery-storage/reviews/sungrow-review.html" TargetMode="External"/><Relationship Id="rId_hyperlink_12" Type="http://schemas.openxmlformats.org/officeDocument/2006/relationships/hyperlink" Target="https://www.solarquotes.com.au/blog/sungrow-battery-home-installation/" TargetMode="External"/><Relationship Id="rId_hyperlink_13" Type="http://schemas.openxmlformats.org/officeDocument/2006/relationships/hyperlink" Target="https://www.solarquotes.com.au/glossary.html#lifepo" TargetMode="External"/><Relationship Id="rId_hyperlink_14" Type="http://schemas.openxmlformats.org/officeDocument/2006/relationships/hyperlink" Target="https://www.solarquotes.com.au/wp-content/uploads/2021/05/Sungrow-SBR-Datasheet.pdf" TargetMode="External"/><Relationship Id="rId_hyperlink_15" Type="http://schemas.openxmlformats.org/officeDocument/2006/relationships/hyperlink" Target="https://www.solarquotes.com.au/wp-content/uploads/2021/05/WD_202410_Term_Sungrow-HV-Battery-Limited-Warranty_V8.0.pdf" TargetMode="External"/><Relationship Id="rId_hyperlink_16" Type="http://schemas.openxmlformats.org/officeDocument/2006/relationships/hyperlink" Target="https://www.solarquotes.com.au/battery-storage/reviews/sungrow-review.html" TargetMode="External"/><Relationship Id="rId_hyperlink_17" Type="http://schemas.openxmlformats.org/officeDocument/2006/relationships/hyperlink" Target="https://www.solarquotes.com.au/blog/sungrow-battery-home-installation/" TargetMode="External"/><Relationship Id="rId_hyperlink_18" Type="http://schemas.openxmlformats.org/officeDocument/2006/relationships/hyperlink" Target="https://www.solarquotes.com.au/glossary.html#lifepo" TargetMode="External"/><Relationship Id="rId_hyperlink_19" Type="http://schemas.openxmlformats.org/officeDocument/2006/relationships/hyperlink" Target="https://www.solarquotes.com.au/wp-content/uploads/2021/05/Sungrow-SBR-Datasheet.pdf" TargetMode="External"/><Relationship Id="rId_hyperlink_20" Type="http://schemas.openxmlformats.org/officeDocument/2006/relationships/hyperlink" Target="https://www.solarquotes.com.au/wp-content/uploads/2021/05/WD_202410_Term_Sungrow-HV-Battery-Limited-Warranty_V8.0.pdf" TargetMode="External"/><Relationship Id="rId_hyperlink_21" Type="http://schemas.openxmlformats.org/officeDocument/2006/relationships/hyperlink" Target="https://www.solarquotes.com.au/battery-storage/reviews/sungrow-review.html" TargetMode="External"/><Relationship Id="rId_hyperlink_22" Type="http://schemas.openxmlformats.org/officeDocument/2006/relationships/hyperlink" Target="https://www.solarquotes.com.au/blog/sungrow-battery-home-installation/" TargetMode="External"/><Relationship Id="rId_hyperlink_23" Type="http://schemas.openxmlformats.org/officeDocument/2006/relationships/hyperlink" Target="https://www.solarquotes.com.au/glossary.html#lifepo" TargetMode="External"/><Relationship Id="rId_hyperlink_24" Type="http://schemas.openxmlformats.org/officeDocument/2006/relationships/hyperlink" Target="https://www.solarquotes.com.au/wp-content/uploads/2021/05/Sungrow-SBR-Datasheet.pdf" TargetMode="External"/><Relationship Id="rId_hyperlink_25" Type="http://schemas.openxmlformats.org/officeDocument/2006/relationships/hyperlink" Target="https://www.solarquotes.com.au/wp-content/uploads/2021/05/WD_202410_Term_Sungrow-HV-Battery-Limited-Warranty_V8.0.pdf" TargetMode="External"/><Relationship Id="rId_hyperlink_26" Type="http://schemas.openxmlformats.org/officeDocument/2006/relationships/hyperlink" Target="https://www.solarquotes.com.au/battery-storage/reviews/sungrow-review.html" TargetMode="External"/><Relationship Id="rId_hyperlink_27" Type="http://schemas.openxmlformats.org/officeDocument/2006/relationships/hyperlink" Target="https://www.solarquotes.com.au/wp-content/uploads/2024/05/sungrow-sbh-datasheet.pdf" TargetMode="External"/><Relationship Id="rId_hyperlink_28" Type="http://schemas.openxmlformats.org/officeDocument/2006/relationships/hyperlink" Target="https://www.solarquotes.com.au/wp-content/uploads/2021/05/WD_202410_Term_Sungrow-HV-Battery-Limited-Warranty_V8.0.pdf" TargetMode="External"/><Relationship Id="rId_hyperlink_29" Type="http://schemas.openxmlformats.org/officeDocument/2006/relationships/hyperlink" Target="https://www.solarquotes.com.au/battery-storage/reviews/sungrow-review.html" TargetMode="External"/><Relationship Id="rId_hyperlink_30" Type="http://schemas.openxmlformats.org/officeDocument/2006/relationships/hyperlink" Target="https://www.solarquotes.com.au/wp-content/uploads/2024/05/sungrow-sbh-datasheet.pdf" TargetMode="External"/><Relationship Id="rId_hyperlink_31" Type="http://schemas.openxmlformats.org/officeDocument/2006/relationships/hyperlink" Target="https://www.solarquotes.com.au/wp-content/uploads/2021/05/WD_202410_Term_Sungrow-HV-Battery-Limited-Warranty_V8.0.pdf" TargetMode="External"/><Relationship Id="rId_hyperlink_32" Type="http://schemas.openxmlformats.org/officeDocument/2006/relationships/hyperlink" Target="https://www.solarquotes.com.au/battery-storage/reviews/sungrow-review.html" TargetMode="External"/><Relationship Id="rId_hyperlink_33" Type="http://schemas.openxmlformats.org/officeDocument/2006/relationships/hyperlink" Target="https://www.solarquotes.com.au/wp-content/uploads/2024/05/sungrow-sbh-datasheet.pdf" TargetMode="External"/><Relationship Id="rId_hyperlink_34" Type="http://schemas.openxmlformats.org/officeDocument/2006/relationships/hyperlink" Target="https://www.solarquotes.com.au/wp-content/uploads/2021/05/WD_202410_Term_Sungrow-HV-Battery-Limited-Warranty_V8.0.pdf" TargetMode="External"/><Relationship Id="rId_hyperlink_35" Type="http://schemas.openxmlformats.org/officeDocument/2006/relationships/hyperlink" Target="https://www.solarquotes.com.au/battery-storage/reviews/sungrow-review.html" TargetMode="External"/><Relationship Id="rId_hyperlink_36" Type="http://schemas.openxmlformats.org/officeDocument/2006/relationships/hyperlink" Target="https://www.solarquotes.com.au/wp-content/uploads/2024/05/sungrow-sbh-datasheet.pdf" TargetMode="External"/><Relationship Id="rId_hyperlink_37" Type="http://schemas.openxmlformats.org/officeDocument/2006/relationships/hyperlink" Target="https://www.solarquotes.com.au/wp-content/uploads/2021/05/WD_202410_Term_Sungrow-HV-Battery-Limited-Warranty_V8.0.pdf" TargetMode="External"/><Relationship Id="rId_hyperlink_38" Type="http://schemas.openxmlformats.org/officeDocument/2006/relationships/hyperlink" Target="https://www.solarquotes.com.au/battery-storage/reviews/sungrow-review.html" TargetMode="External"/><Relationship Id="rId_hyperlink_39" Type="http://schemas.openxmlformats.org/officeDocument/2006/relationships/hyperlink" Target="https://www.solarquotes.com.au/wp-content/uploads/2024/05/sungrow-sbh-datasheet.pdf" TargetMode="External"/><Relationship Id="rId_hyperlink_40" Type="http://schemas.openxmlformats.org/officeDocument/2006/relationships/hyperlink" Target="https://www.solarquotes.com.au/wp-content/uploads/2021/05/WD_202410_Term_Sungrow-HV-Battery-Limited-Warranty_V8.0.pdf" TargetMode="External"/><Relationship Id="rId_hyperlink_41" Type="http://schemas.openxmlformats.org/officeDocument/2006/relationships/hyperlink" Target="https://www.solarquotes.com.au/battery-storage/reviews/sungrow-review.html" TargetMode="External"/><Relationship Id="rId_hyperlink_42" Type="http://schemas.openxmlformats.org/officeDocument/2006/relationships/hyperlink" Target="https://www.solarquotes.com.au/blog/sigenergy-review-features/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wp-content/uploads/2024/08/Datasheet-Sigen-Energy-Storage-System_Single-Phase.pdf" TargetMode="External"/><Relationship Id="rId_hyperlink_45" Type="http://schemas.openxmlformats.org/officeDocument/2006/relationships/hyperlink" Target="https://www.solarquotes.com.au/wp-content/uploads/2024/08/sigenergy-battery-warranty.pdf" TargetMode="External"/><Relationship Id="rId_hyperlink_46" Type="http://schemas.openxmlformats.org/officeDocument/2006/relationships/hyperlink" Target="https://www.solarquotes.com.au/battery-storage/reviews/sigenergy-review.html" TargetMode="External"/><Relationship Id="rId_hyperlink_47" Type="http://schemas.openxmlformats.org/officeDocument/2006/relationships/hyperlink" Target="https://www.solarquotes.com.au/blog/sigenergy-review-features/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wp-content/uploads/2024/08/Datasheet-Sigen-Energy-Storage-System_Single-Phase.pdf" TargetMode="External"/><Relationship Id="rId_hyperlink_50" Type="http://schemas.openxmlformats.org/officeDocument/2006/relationships/hyperlink" Target="https://www.solarquotes.com.au/wp-content/uploads/2024/08/sigenergy-battery-warranty.pdf" TargetMode="External"/><Relationship Id="rId_hyperlink_51" Type="http://schemas.openxmlformats.org/officeDocument/2006/relationships/hyperlink" Target="https://www.solarquotes.com.au/battery-storage/reviews/sigenergy-review.html" TargetMode="External"/><Relationship Id="rId_hyperlink_52" Type="http://schemas.openxmlformats.org/officeDocument/2006/relationships/hyperlink" Target="https://www.solarquotes.com.au/blog/sigenergy-review-features/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wp-content/uploads/2025/05/sigenergy-singlephase-larger.pdf" TargetMode="External"/><Relationship Id="rId_hyperlink_55" Type="http://schemas.openxmlformats.org/officeDocument/2006/relationships/hyperlink" Target="https://www.solarquotes.com.au/wp-content/uploads/2024/08/sigenergy-battery-warranty.pdf" TargetMode="External"/><Relationship Id="rId_hyperlink_56" Type="http://schemas.openxmlformats.org/officeDocument/2006/relationships/hyperlink" Target="https://www.solarquotes.com.au/battery-storage/reviews/sigenergy-review.html" TargetMode="External"/><Relationship Id="rId_hyperlink_57" Type="http://schemas.openxmlformats.org/officeDocument/2006/relationships/hyperlink" Target="https://www.solarquotes.com.au/blog/sigenergy-review-features/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wp-content/uploads/2025/05/sigenergy-singlephase-larger.pdf" TargetMode="External"/><Relationship Id="rId_hyperlink_60" Type="http://schemas.openxmlformats.org/officeDocument/2006/relationships/hyperlink" Target="https://www.solarquotes.com.au/wp-content/uploads/2024/08/sigenergy-battery-warranty.pdf" TargetMode="External"/><Relationship Id="rId_hyperlink_61" Type="http://schemas.openxmlformats.org/officeDocument/2006/relationships/hyperlink" Target="https://www.solarquotes.com.au/battery-storage/reviews/sigenergy-review.html" TargetMode="External"/><Relationship Id="rId_hyperlink_62" Type="http://schemas.openxmlformats.org/officeDocument/2006/relationships/hyperlink" Target="https://www.solarquotes.com.au/blog/sigenergy-review-features/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wp-content/uploads/2025/05/sigenergy-singlephase-larger.pdf" TargetMode="External"/><Relationship Id="rId_hyperlink_65" Type="http://schemas.openxmlformats.org/officeDocument/2006/relationships/hyperlink" Target="https://www.solarquotes.com.au/wp-content/uploads/2024/08/sigenergy-battery-warranty.pdf" TargetMode="External"/><Relationship Id="rId_hyperlink_66" Type="http://schemas.openxmlformats.org/officeDocument/2006/relationships/hyperlink" Target="https://www.solarquotes.com.au/battery-storage/reviews/sigenergy-review.html" TargetMode="External"/><Relationship Id="rId_hyperlink_67" Type="http://schemas.openxmlformats.org/officeDocument/2006/relationships/hyperlink" Target="https://www.solarquotes.com.au/blog/sigenergy-review-features/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wp-content/uploads/2024/08/Datasheet-Sigen-Energy-Storage-System_Single-Phase.pdf" TargetMode="External"/><Relationship Id="rId_hyperlink_70" Type="http://schemas.openxmlformats.org/officeDocument/2006/relationships/hyperlink" Target="https://www.solarquotes.com.au/wp-content/uploads/2024/08/sigenergy-battery-warranty.pdf" TargetMode="External"/><Relationship Id="rId_hyperlink_71" Type="http://schemas.openxmlformats.org/officeDocument/2006/relationships/hyperlink" Target="https://www.solarquotes.com.au/battery-storage/reviews/sigenergy-review.html" TargetMode="External"/><Relationship Id="rId_hyperlink_72" Type="http://schemas.openxmlformats.org/officeDocument/2006/relationships/hyperlink" Target="https://www.solarquotes.com.au/blog/sigenergy-review-features/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wp-content/uploads/2024/08/Datasheet-Sigen-Energy-Storage-System_Single-Phase.pdf" TargetMode="External"/><Relationship Id="rId_hyperlink_75" Type="http://schemas.openxmlformats.org/officeDocument/2006/relationships/hyperlink" Target="https://www.solarquotes.com.au/wp-content/uploads/2024/08/sigenergy-battery-warranty.pdf" TargetMode="External"/><Relationship Id="rId_hyperlink_76" Type="http://schemas.openxmlformats.org/officeDocument/2006/relationships/hyperlink" Target="https://www.solarquotes.com.au/battery-storage/reviews/sigenergy-review.html" TargetMode="External"/><Relationship Id="rId_hyperlink_77" Type="http://schemas.openxmlformats.org/officeDocument/2006/relationships/hyperlink" Target="https://www.solarquotes.com.au/blog/sigenergy-review-features/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wp-content/uploads/2024/08/Datasheet-Sigen-Energy-Storage-System_Three-Phase-2.pdf" TargetMode="External"/><Relationship Id="rId_hyperlink_80" Type="http://schemas.openxmlformats.org/officeDocument/2006/relationships/hyperlink" Target="https://www.solarquotes.com.au/wp-content/uploads/2024/08/sigenergy-battery-warranty.pdf" TargetMode="External"/><Relationship Id="rId_hyperlink_81" Type="http://schemas.openxmlformats.org/officeDocument/2006/relationships/hyperlink" Target="https://www.solarquotes.com.au/battery-storage/reviews/sigenergy-review.html" TargetMode="External"/><Relationship Id="rId_hyperlink_82" Type="http://schemas.openxmlformats.org/officeDocument/2006/relationships/hyperlink" Target="https://www.solarquotes.com.au/blog/sigenergy-review-features/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wp-content/uploads/2024/08/Datasheet-Sigen-Energy-Storage-System_Three-Phase-2.pdf" TargetMode="External"/><Relationship Id="rId_hyperlink_85" Type="http://schemas.openxmlformats.org/officeDocument/2006/relationships/hyperlink" Target="https://www.solarquotes.com.au/wp-content/uploads/2024/08/sigenergy-battery-warranty.pdf" TargetMode="External"/><Relationship Id="rId_hyperlink_86" Type="http://schemas.openxmlformats.org/officeDocument/2006/relationships/hyperlink" Target="https://www.solarquotes.com.au/battery-storage/reviews/sigenergy-review.html" TargetMode="External"/><Relationship Id="rId_hyperlink_87" Type="http://schemas.openxmlformats.org/officeDocument/2006/relationships/hyperlink" Target="https://www.solarquotes.com.au/blog/sigenergy-review-features/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wp-content/uploads/2024/08/Datasheet-Sigen-Energy-Storage-System_Three-Phase-2.pdf" TargetMode="External"/><Relationship Id="rId_hyperlink_90" Type="http://schemas.openxmlformats.org/officeDocument/2006/relationships/hyperlink" Target="https://www.solarquotes.com.au/wp-content/uploads/2024/08/sigenergy-battery-warranty.pdf" TargetMode="External"/><Relationship Id="rId_hyperlink_91" Type="http://schemas.openxmlformats.org/officeDocument/2006/relationships/hyperlink" Target="https://www.solarquotes.com.au/battery-storage/reviews/sigenergy-review.html" TargetMode="External"/><Relationship Id="rId_hyperlink_92" Type="http://schemas.openxmlformats.org/officeDocument/2006/relationships/hyperlink" Target="https://www.solarquotes.com.au/blog/sigenergy-review-features/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wp-content/uploads/2024/08/Datasheet-Sigen-Energy-Storage-System_Three-Phase-2.pdf" TargetMode="External"/><Relationship Id="rId_hyperlink_95" Type="http://schemas.openxmlformats.org/officeDocument/2006/relationships/hyperlink" Target="https://www.solarquotes.com.au/wp-content/uploads/2024/08/sigenergy-battery-warranty.pdf" TargetMode="External"/><Relationship Id="rId_hyperlink_96" Type="http://schemas.openxmlformats.org/officeDocument/2006/relationships/hyperlink" Target="https://www.solarquotes.com.au/battery-storage/reviews/sigenergy-review.html" TargetMode="External"/><Relationship Id="rId_hyperlink_97" Type="http://schemas.openxmlformats.org/officeDocument/2006/relationships/hyperlink" Target="https://www.solarquotes.com.au/blog/sigenergy-review-features/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wp-content/uploads/2024/08/Datasheet-Sigen-Energy-Storage-System_Three-Phase-2.pdf" TargetMode="External"/><Relationship Id="rId_hyperlink_100" Type="http://schemas.openxmlformats.org/officeDocument/2006/relationships/hyperlink" Target="https://www.solarquotes.com.au/wp-content/uploads/2024/08/sigenergy-battery-warranty.pdf" TargetMode="External"/><Relationship Id="rId_hyperlink_101" Type="http://schemas.openxmlformats.org/officeDocument/2006/relationships/hyperlink" Target="https://www.solarquotes.com.au/battery-storage/reviews/sigenergy-review.html" TargetMode="External"/><Relationship Id="rId_hyperlink_102" Type="http://schemas.openxmlformats.org/officeDocument/2006/relationships/hyperlink" Target="https://www.solarquotes.com.au/blog/sigenergy-review-features/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wp-content/uploads/2024/08/Datasheet-Sigen-Energy-Storage-System_Three-Phase-2.pdf" TargetMode="External"/><Relationship Id="rId_hyperlink_105" Type="http://schemas.openxmlformats.org/officeDocument/2006/relationships/hyperlink" Target="https://www.solarquotes.com.au/wp-content/uploads/2024/08/sigenergy-battery-warranty.pdf" TargetMode="External"/><Relationship Id="rId_hyperlink_106" Type="http://schemas.openxmlformats.org/officeDocument/2006/relationships/hyperlink" Target="https://www.solarquotes.com.au/battery-storage/reviews/sigenergy-review.html" TargetMode="External"/><Relationship Id="rId_hyperlink_107" Type="http://schemas.openxmlformats.org/officeDocument/2006/relationships/hyperlink" Target="https://www.solarquotes.com.au/blog/sigenergy-review-features/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wp-content/uploads/2024/08/Datasheet-Sigen-Energy-Storage-System_Three-Phase-1.pdf" TargetMode="External"/><Relationship Id="rId_hyperlink_110" Type="http://schemas.openxmlformats.org/officeDocument/2006/relationships/hyperlink" Target="https://www.solarquotes.com.au/wp-content/uploads/2024/08/sigenergy-battery-warranty.pdf" TargetMode="External"/><Relationship Id="rId_hyperlink_111" Type="http://schemas.openxmlformats.org/officeDocument/2006/relationships/hyperlink" Target="https://www.solarquotes.com.au/battery-storage/reviews/sigenergy-review.html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wp-content/uploads/2025/10/EN-EQ4800-DatasheetAU-V1.3-20251021.pdf" TargetMode="External"/><Relationship Id="rId_hyperlink_114" Type="http://schemas.openxmlformats.org/officeDocument/2006/relationships/hyperlink" Target="https://www.solarquotes.com.au/wp-content/uploads/2025/10/AU-BATTERY-WARRANTY-V2.6-20251126-.pdf" TargetMode="External"/><Relationship Id="rId_hyperlink_115" Type="http://schemas.openxmlformats.org/officeDocument/2006/relationships/hyperlink" Target="https://www.solarquotes.com.au/battery-storage/reviews/fox-ess-review.html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wp-content/uploads/2025/10/EN-EQ4800-DatasheetAU-V1.3-20251021.pdf" TargetMode="External"/><Relationship Id="rId_hyperlink_118" Type="http://schemas.openxmlformats.org/officeDocument/2006/relationships/hyperlink" Target="https://www.solarquotes.com.au/wp-content/uploads/2025/10/AU-BATTERY-WARRANTY-V2.6-20251126-.pdf" TargetMode="External"/><Relationship Id="rId_hyperlink_119" Type="http://schemas.openxmlformats.org/officeDocument/2006/relationships/hyperlink" Target="https://www.solarquotes.com.au/battery-storage/reviews/fox-ess-review.html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wp-content/uploads/2025/10/EN-EQ4800-DatasheetAU-V1.3-20251021.pdf" TargetMode="External"/><Relationship Id="rId_hyperlink_122" Type="http://schemas.openxmlformats.org/officeDocument/2006/relationships/hyperlink" Target="https://www.solarquotes.com.au/wp-content/uploads/2025/10/AU-BATTERY-WARRANTY-V2.6-20251126-.pdf" TargetMode="External"/><Relationship Id="rId_hyperlink_123" Type="http://schemas.openxmlformats.org/officeDocument/2006/relationships/hyperlink" Target="https://www.solarquotes.com.au/battery-storage/reviews/fox-ess-review.html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wp-content/uploads/2025/10/EN-EQ4800-DatasheetAU-V1.3-20251021.pdf" TargetMode="External"/><Relationship Id="rId_hyperlink_126" Type="http://schemas.openxmlformats.org/officeDocument/2006/relationships/hyperlink" Target="https://www.solarquotes.com.au/wp-content/uploads/2025/10/AU-BATTERY-WARRANTY-V2.6-20251126-.pdf" TargetMode="External"/><Relationship Id="rId_hyperlink_127" Type="http://schemas.openxmlformats.org/officeDocument/2006/relationships/hyperlink" Target="https://www.solarquotes.com.au/battery-storage/reviews/fox-ess-review.html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wp-content/uploads/2025/10/EN-EQ4800-DatasheetAU-V1.3-20251021.pdf" TargetMode="External"/><Relationship Id="rId_hyperlink_130" Type="http://schemas.openxmlformats.org/officeDocument/2006/relationships/hyperlink" Target="https://www.solarquotes.com.au/wp-content/uploads/2025/10/AU-BATTERY-WARRANTY-V2.6-20251126-.pdf" TargetMode="External"/><Relationship Id="rId_hyperlink_131" Type="http://schemas.openxmlformats.org/officeDocument/2006/relationships/hyperlink" Target="https://www.solarquotes.com.au/battery-storage/reviews/fox-ess-review.html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wp-content/uploads/2025/10/EN-EQ4800-DatasheetAU-V1.3-20251021.pdf" TargetMode="External"/><Relationship Id="rId_hyperlink_134" Type="http://schemas.openxmlformats.org/officeDocument/2006/relationships/hyperlink" Target="https://www.solarquotes.com.au/wp-content/uploads/2025/10/AU-BATTERY-WARRANTY-V2.6-20251126-.pdf" TargetMode="External"/><Relationship Id="rId_hyperlink_135" Type="http://schemas.openxmlformats.org/officeDocument/2006/relationships/hyperlink" Target="https://www.solarquotes.com.au/battery-storage/reviews/fox-ess-review.html" TargetMode="External"/><Relationship Id="rId_hyperlink_136" Type="http://schemas.openxmlformats.org/officeDocument/2006/relationships/hyperlink" Target="https://www.solarquotes.com.au/glossary.html#lifepo" TargetMode="External"/><Relationship Id="rId_hyperlink_137" Type="http://schemas.openxmlformats.org/officeDocument/2006/relationships/hyperlink" Target="https://www.solarquotes.com.au/wp-content/uploads/2025/10/EN-EQ4800-DatasheetAU-V1.3-20251021.pdf" TargetMode="External"/><Relationship Id="rId_hyperlink_138" Type="http://schemas.openxmlformats.org/officeDocument/2006/relationships/hyperlink" Target="https://www.solarquotes.com.au/wp-content/uploads/2025/10/AU-BATTERY-WARRANTY-V2.6-20251126-.pdf" TargetMode="External"/><Relationship Id="rId_hyperlink_139" Type="http://schemas.openxmlformats.org/officeDocument/2006/relationships/hyperlink" Target="https://www.solarquotes.com.au/battery-storage/reviews/fox-ess-review.html" TargetMode="External"/><Relationship Id="rId_hyperlink_140" Type="http://schemas.openxmlformats.org/officeDocument/2006/relationships/hyperlink" Target="https://www.solarquotes.com.au/glossary.html#lifepo" TargetMode="External"/><Relationship Id="rId_hyperlink_141" Type="http://schemas.openxmlformats.org/officeDocument/2006/relationships/hyperlink" Target="https://www.solarquotes.com.au/wp-content/uploads/2025/12/Datasheet_AU_SMILE-M5-S_V02.pdf" TargetMode="External"/><Relationship Id="rId_hyperlink_142" Type="http://schemas.openxmlformats.org/officeDocument/2006/relationships/hyperlink" Target="https://www.solarquotes.com.au/wp-content/uploads/2025/12/alphaess-Warranty-Terms.pdf" TargetMode="External"/><Relationship Id="rId_hyperlink_143" Type="http://schemas.openxmlformats.org/officeDocument/2006/relationships/hyperlink" Target="https://www.solarquotes.com.au/battery-storage/reviews/alpha-ess-review.html" TargetMode="External"/><Relationship Id="rId_hyperlink_144" Type="http://schemas.openxmlformats.org/officeDocument/2006/relationships/hyperlink" Target="https://www.solarquotes.com.au/glossary.html#lifepo" TargetMode="External"/><Relationship Id="rId_hyperlink_145" Type="http://schemas.openxmlformats.org/officeDocument/2006/relationships/hyperlink" Target="https://www.solarquotes.com.au/wp-content/uploads/2025/12/Datasheet_AU_SMILE-M5-S_V02.pdf" TargetMode="External"/><Relationship Id="rId_hyperlink_146" Type="http://schemas.openxmlformats.org/officeDocument/2006/relationships/hyperlink" Target="https://www.solarquotes.com.au/wp-content/uploads/2025/12/alphaess-Warranty-Terms.pdf" TargetMode="External"/><Relationship Id="rId_hyperlink_147" Type="http://schemas.openxmlformats.org/officeDocument/2006/relationships/hyperlink" Target="https://www.solarquotes.com.au/battery-storage/reviews/alpha-ess-review.html" TargetMode="External"/><Relationship Id="rId_hyperlink_148" Type="http://schemas.openxmlformats.org/officeDocument/2006/relationships/hyperlink" Target="https://www.solarquotes.com.au/glossary.html#lifepo" TargetMode="External"/><Relationship Id="rId_hyperlink_149" Type="http://schemas.openxmlformats.org/officeDocument/2006/relationships/hyperlink" Target="https://www.solarquotes.com.au/wp-content/uploads/2025/12/Datasheet_AU_SMILE-M5-S_V02.pdf" TargetMode="External"/><Relationship Id="rId_hyperlink_150" Type="http://schemas.openxmlformats.org/officeDocument/2006/relationships/hyperlink" Target="https://www.solarquotes.com.au/wp-content/uploads/2025/12/alphaess-Warranty-Terms.pdf" TargetMode="External"/><Relationship Id="rId_hyperlink_151" Type="http://schemas.openxmlformats.org/officeDocument/2006/relationships/hyperlink" Target="https://www.solarquotes.com.au/battery-storage/reviews/alpha-ess-review.html" TargetMode="External"/><Relationship Id="rId_hyperlink_152" Type="http://schemas.openxmlformats.org/officeDocument/2006/relationships/hyperlink" Target="https://www.solarquotes.com.au/glossary.html#lifepo" TargetMode="External"/><Relationship Id="rId_hyperlink_153" Type="http://schemas.openxmlformats.org/officeDocument/2006/relationships/hyperlink" Target="https://www.solarquotes.com.au/wp-content/uploads/2025/12/Datasheet_AU_SMILE-M5-S_V02.pdf" TargetMode="External"/><Relationship Id="rId_hyperlink_154" Type="http://schemas.openxmlformats.org/officeDocument/2006/relationships/hyperlink" Target="https://www.solarquotes.com.au/wp-content/uploads/2025/12/alphaess-Warranty-Terms.pdf" TargetMode="External"/><Relationship Id="rId_hyperlink_155" Type="http://schemas.openxmlformats.org/officeDocument/2006/relationships/hyperlink" Target="https://www.solarquotes.com.au/battery-storage/reviews/alpha-ess-review.html" TargetMode="External"/><Relationship Id="rId_hyperlink_156" Type="http://schemas.openxmlformats.org/officeDocument/2006/relationships/hyperlink" Target="https://www.solarquotes.com.au/glossary.html#lifepo" TargetMode="External"/><Relationship Id="rId_hyperlink_157" Type="http://schemas.openxmlformats.org/officeDocument/2006/relationships/hyperlink" Target="https://www.solarquotes.com.au/wp-content/uploads/2025/12/Datasheet_AU_SMILE-M5-S_V02.pdf" TargetMode="External"/><Relationship Id="rId_hyperlink_158" Type="http://schemas.openxmlformats.org/officeDocument/2006/relationships/hyperlink" Target="https://www.solarquotes.com.au/wp-content/uploads/2025/12/alphaess-Warranty-Terms.pdf" TargetMode="External"/><Relationship Id="rId_hyperlink_159" Type="http://schemas.openxmlformats.org/officeDocument/2006/relationships/hyperlink" Target="https://www.solarquotes.com.au/battery-storage/reviews/alpha-ess-review.html" TargetMode="External"/><Relationship Id="rId_hyperlink_160" Type="http://schemas.openxmlformats.org/officeDocument/2006/relationships/hyperlink" Target="https://www.solarquotes.com.au/glossary.html#lifepo" TargetMode="External"/><Relationship Id="rId_hyperlink_161" Type="http://schemas.openxmlformats.org/officeDocument/2006/relationships/hyperlink" Target="https://www.solarquotes.com.au/wp-content/uploads/2022/11/Datasheet_AU_SMILE-G3_V01.310320232.pdf" TargetMode="External"/><Relationship Id="rId_hyperlink_162" Type="http://schemas.openxmlformats.org/officeDocument/2006/relationships/hyperlink" Target="https://www.solarquotes.com.au/wp-content/uploads/2022/11/Warranty-document-Document-document-WarrantyTerms.pdf" TargetMode="External"/><Relationship Id="rId_hyperlink_163" Type="http://schemas.openxmlformats.org/officeDocument/2006/relationships/hyperlink" Target="https://www.solarquotes.com.au/battery-storage/reviews/alpha-ess-review.html" TargetMode="External"/><Relationship Id="rId_hyperlink_164" Type="http://schemas.openxmlformats.org/officeDocument/2006/relationships/hyperlink" Target="https://www.solarquotes.com.au/glossary.html#lifepo" TargetMode="External"/><Relationship Id="rId_hyperlink_165" Type="http://schemas.openxmlformats.org/officeDocument/2006/relationships/hyperlink" Target="https://www.solarquotes.com.au/wp-content/uploads/2022/11/Datasheet_AU_SMILE-G3_V01.310320232.pdf" TargetMode="External"/><Relationship Id="rId_hyperlink_166" Type="http://schemas.openxmlformats.org/officeDocument/2006/relationships/hyperlink" Target="https://www.solarquotes.com.au/wp-content/uploads/2022/11/Warranty-document-Document-document-WarrantyTerms.pdf" TargetMode="External"/><Relationship Id="rId_hyperlink_167" Type="http://schemas.openxmlformats.org/officeDocument/2006/relationships/hyperlink" Target="https://www.solarquotes.com.au/battery-storage/reviews/alpha-ess-review.html" TargetMode="External"/><Relationship Id="rId_hyperlink_168" Type="http://schemas.openxmlformats.org/officeDocument/2006/relationships/hyperlink" Target="https://www.solarquotes.com.au/glossary.html#lifepo" TargetMode="External"/><Relationship Id="rId_hyperlink_169" Type="http://schemas.openxmlformats.org/officeDocument/2006/relationships/hyperlink" Target="https://www.solarquotes.com.au/wp-content/uploads/2022/11/Datasheet_AU_SMILE-G3_V01.310320232.pdf" TargetMode="External"/><Relationship Id="rId_hyperlink_170" Type="http://schemas.openxmlformats.org/officeDocument/2006/relationships/hyperlink" Target="https://www.solarquotes.com.au/wp-content/uploads/2022/11/Warranty-document-Document-document-WarrantyTerms.pdf" TargetMode="External"/><Relationship Id="rId_hyperlink_171" Type="http://schemas.openxmlformats.org/officeDocument/2006/relationships/hyperlink" Target="https://www.solarquotes.com.au/battery-storage/reviews/alpha-ess-review.html" TargetMode="External"/><Relationship Id="rId_hyperlink_172" Type="http://schemas.openxmlformats.org/officeDocument/2006/relationships/hyperlink" Target="https://www.solarquotes.com.au/battery-storage/reviews/tesla-powerwall-3-review.html" TargetMode="External"/><Relationship Id="rId_hyperlink_173" Type="http://schemas.openxmlformats.org/officeDocument/2006/relationships/hyperlink" Target="https://www.solarquotes.com.au/glossary.html#lifepo" TargetMode="External"/><Relationship Id="rId_hyperlink_174" Type="http://schemas.openxmlformats.org/officeDocument/2006/relationships/hyperlink" Target="https://www.solarquotes.com.au/wp-content/uploads/2023/11/Powerwall-3-Datasheet-AU-EN.pdf" TargetMode="External"/><Relationship Id="rId_hyperlink_175" Type="http://schemas.openxmlformats.org/officeDocument/2006/relationships/hyperlink" Target="https://www.solarquotes.com.au/wp-content/uploads/2023/11/Powerwall-Warranty-AU-NZ-EN.pdf" TargetMode="External"/><Relationship Id="rId_hyperlink_176" Type="http://schemas.openxmlformats.org/officeDocument/2006/relationships/hyperlink" Target="https://www.solarquotes.com.au/battery-storage/reviews/tesla-powerwall-3-review.html" TargetMode="External"/><Relationship Id="rId_hyperlink_177" Type="http://schemas.openxmlformats.org/officeDocument/2006/relationships/hyperlink" Target="https://www.solarquotes.com.au/glossary.html#lifepo" TargetMode="External"/><Relationship Id="rId_hyperlink_178" Type="http://schemas.openxmlformats.org/officeDocument/2006/relationships/hyperlink" Target="https://www.solarquotes.com.au/wp-content/uploads/2025/06/BYD-HVSHVM-Datasheet.pdf" TargetMode="External"/><Relationship Id="rId_hyperlink_179" Type="http://schemas.openxmlformats.org/officeDocument/2006/relationships/hyperlink" Target="https://www.solarquotes.com.au/wp-content/uploads/2021/11/byd-bbox-warranty-nov24.pdf" TargetMode="External"/><Relationship Id="rId_hyperlink_180" Type="http://schemas.openxmlformats.org/officeDocument/2006/relationships/hyperlink" Target="https://www.solarquotes.com.au/battery-storage/reviews/byd-review.html" TargetMode="External"/><Relationship Id="rId_hyperlink_181" Type="http://schemas.openxmlformats.org/officeDocument/2006/relationships/hyperlink" Target="https://www.solarquotes.com.au/glossary.html#lifepo" TargetMode="External"/><Relationship Id="rId_hyperlink_182" Type="http://schemas.openxmlformats.org/officeDocument/2006/relationships/hyperlink" Target="https://www.solarquotes.com.au/wp-content/uploads/2025/06/BYD-HVSHVM-Datasheet.pdf" TargetMode="External"/><Relationship Id="rId_hyperlink_183" Type="http://schemas.openxmlformats.org/officeDocument/2006/relationships/hyperlink" Target="https://www.solarquotes.com.au/wp-content/uploads/2021/11/byd-bbox-warranty-nov24.pdf" TargetMode="External"/><Relationship Id="rId_hyperlink_184" Type="http://schemas.openxmlformats.org/officeDocument/2006/relationships/hyperlink" Target="https://www.solarquotes.com.au/battery-storage/reviews/byd-review.html" TargetMode="External"/><Relationship Id="rId_hyperlink_185" Type="http://schemas.openxmlformats.org/officeDocument/2006/relationships/hyperlink" Target="https://www.solarquotes.com.au/glossary.html#lifepo" TargetMode="External"/><Relationship Id="rId_hyperlink_186" Type="http://schemas.openxmlformats.org/officeDocument/2006/relationships/hyperlink" Target="https://www.solarquotes.com.au/wp-content/uploads/2025/06/BYD-HVSHVM-Datasheet.pdf" TargetMode="External"/><Relationship Id="rId_hyperlink_187" Type="http://schemas.openxmlformats.org/officeDocument/2006/relationships/hyperlink" Target="https://www.solarquotes.com.au/wp-content/uploads/2021/11/byd-bbox-warranty-nov24.pdf" TargetMode="External"/><Relationship Id="rId_hyperlink_188" Type="http://schemas.openxmlformats.org/officeDocument/2006/relationships/hyperlink" Target="https://www.solarquotes.com.au/battery-storage/reviews/byd-review.html" TargetMode="External"/><Relationship Id="rId_hyperlink_189" Type="http://schemas.openxmlformats.org/officeDocument/2006/relationships/hyperlink" Target="https://www.solarquotes.com.au/glossary.html#lifepo" TargetMode="External"/><Relationship Id="rId_hyperlink_190" Type="http://schemas.openxmlformats.org/officeDocument/2006/relationships/hyperlink" Target="https://www.solarquotes.com.au/wp-content/uploads/2025/06/BYD-HVSHVM-Datasheet.pdf" TargetMode="External"/><Relationship Id="rId_hyperlink_191" Type="http://schemas.openxmlformats.org/officeDocument/2006/relationships/hyperlink" Target="https://www.solarquotes.com.au/wp-content/uploads/2021/11/byd-bbox-warranty-nov24.pdf" TargetMode="External"/><Relationship Id="rId_hyperlink_192" Type="http://schemas.openxmlformats.org/officeDocument/2006/relationships/hyperlink" Target="https://www.solarquotes.com.au/battery-storage/reviews/byd-review.html" TargetMode="External"/><Relationship Id="rId_hyperlink_193" Type="http://schemas.openxmlformats.org/officeDocument/2006/relationships/hyperlink" Target="https://www.solarquotes.com.au/glossary.html#lifepo" TargetMode="External"/><Relationship Id="rId_hyperlink_194" Type="http://schemas.openxmlformats.org/officeDocument/2006/relationships/hyperlink" Target="https://www.solarquotes.com.au/wp-content/uploads/2025/06/BYD-HVSHVM-Datasheet.pdf" TargetMode="External"/><Relationship Id="rId_hyperlink_195" Type="http://schemas.openxmlformats.org/officeDocument/2006/relationships/hyperlink" Target="https://www.solarquotes.com.au/wp-content/uploads/2021/11/byd-bbox-warranty-nov24.pdf" TargetMode="External"/><Relationship Id="rId_hyperlink_196" Type="http://schemas.openxmlformats.org/officeDocument/2006/relationships/hyperlink" Target="https://www.solarquotes.com.au/battery-storage/reviews/byd-review.html" TargetMode="External"/><Relationship Id="rId_hyperlink_197" Type="http://schemas.openxmlformats.org/officeDocument/2006/relationships/hyperlink" Target="https://www.solarquotes.com.au/glossary.html#lifepo" TargetMode="External"/><Relationship Id="rId_hyperlink_198" Type="http://schemas.openxmlformats.org/officeDocument/2006/relationships/hyperlink" Target="https://www.solarquotes.com.au/wp-content/uploads/2025/06/BYD-HVSHVM-Datasheet.pdf" TargetMode="External"/><Relationship Id="rId_hyperlink_199" Type="http://schemas.openxmlformats.org/officeDocument/2006/relationships/hyperlink" Target="https://www.solarquotes.com.au/wp-content/uploads/2021/11/byd-bbox-warranty-nov24.pdf" TargetMode="External"/><Relationship Id="rId_hyperlink_200" Type="http://schemas.openxmlformats.org/officeDocument/2006/relationships/hyperlink" Target="https://www.solarquotes.com.au/battery-storage/reviews/byd-review.html" TargetMode="External"/><Relationship Id="rId_hyperlink_201" Type="http://schemas.openxmlformats.org/officeDocument/2006/relationships/hyperlink" Target="https://www.solarquotes.com.au/glossary.html#lifepo" TargetMode="External"/><Relationship Id="rId_hyperlink_202" Type="http://schemas.openxmlformats.org/officeDocument/2006/relationships/hyperlink" Target="https://www.solarquotes.com.au/wp-content/uploads/2025/06/BYD-HVSHVM-Datasheet.pdf" TargetMode="External"/><Relationship Id="rId_hyperlink_203" Type="http://schemas.openxmlformats.org/officeDocument/2006/relationships/hyperlink" Target="https://www.solarquotes.com.au/wp-content/uploads/2021/11/byd-bbox-warranty-nov24.pdf" TargetMode="External"/><Relationship Id="rId_hyperlink_204" Type="http://schemas.openxmlformats.org/officeDocument/2006/relationships/hyperlink" Target="https://www.solarquotes.com.au/battery-storage/reviews/byd-review.html" TargetMode="External"/><Relationship Id="rId_hyperlink_205" Type="http://schemas.openxmlformats.org/officeDocument/2006/relationships/hyperlink" Target="https://www.solarquotes.com.au/glossary.html#lifepo" TargetMode="External"/><Relationship Id="rId_hyperlink_206" Type="http://schemas.openxmlformats.org/officeDocument/2006/relationships/hyperlink" Target="https://www.solarquotes.com.au/wp-content/uploads/2025/06/BYD-HVSHVM-Datasheet.pdf" TargetMode="External"/><Relationship Id="rId_hyperlink_207" Type="http://schemas.openxmlformats.org/officeDocument/2006/relationships/hyperlink" Target="https://www.solarquotes.com.au/wp-content/uploads/2021/11/byd-bbox-warranty-nov24.pdf" TargetMode="External"/><Relationship Id="rId_hyperlink_208" Type="http://schemas.openxmlformats.org/officeDocument/2006/relationships/hyperlink" Target="https://www.solarquotes.com.au/battery-storage/reviews/byd-review.html" TargetMode="External"/><Relationship Id="rId_hyperlink_209" Type="http://schemas.openxmlformats.org/officeDocument/2006/relationships/hyperlink" Target="https://www.solarquotes.com.au/glossary.html#lifepo" TargetMode="External"/><Relationship Id="rId_hyperlink_210" Type="http://schemas.openxmlformats.org/officeDocument/2006/relationships/hyperlink" Target="https://www.solarquotes.com.au/wp-content/uploads/2025/06/BYD-HVSHVM-Datasheet.pdf" TargetMode="External"/><Relationship Id="rId_hyperlink_211" Type="http://schemas.openxmlformats.org/officeDocument/2006/relationships/hyperlink" Target="https://www.solarquotes.com.au/wp-content/uploads/2021/11/byd-bbox-warranty-nov24.pdf" TargetMode="External"/><Relationship Id="rId_hyperlink_212" Type="http://schemas.openxmlformats.org/officeDocument/2006/relationships/hyperlink" Target="https://www.solarquotes.com.au/battery-storage/reviews/byd-review.html" TargetMode="External"/><Relationship Id="rId_hyperlink_213" Type="http://schemas.openxmlformats.org/officeDocument/2006/relationships/hyperlink" Target="https://www.solarquotes.com.au/glossary.html#lifepo" TargetMode="External"/><Relationship Id="rId_hyperlink_214" Type="http://schemas.openxmlformats.org/officeDocument/2006/relationships/hyperlink" Target="https://www.solarquotes.com.au/wp-content/uploads/2025/06/BYD-HVSHVM-Datasheet.pdf" TargetMode="External"/><Relationship Id="rId_hyperlink_215" Type="http://schemas.openxmlformats.org/officeDocument/2006/relationships/hyperlink" Target="https://www.solarquotes.com.au/wp-content/uploads/2021/11/byd-bbox-warranty-nov24.pdf" TargetMode="External"/><Relationship Id="rId_hyperlink_216" Type="http://schemas.openxmlformats.org/officeDocument/2006/relationships/hyperlink" Target="https://www.solarquotes.com.au/battery-storage/reviews/byd-review.html" TargetMode="External"/><Relationship Id="rId_hyperlink_217" Type="http://schemas.openxmlformats.org/officeDocument/2006/relationships/hyperlink" Target="https://www.solarquotes.com.au/glossary.html#lifepo" TargetMode="External"/><Relationship Id="rId_hyperlink_218" Type="http://schemas.openxmlformats.org/officeDocument/2006/relationships/hyperlink" Target="https://www.solarquotes.com.au/wp-content/uploads/2021/02/201013_Premium_Datasheet_LVS-V2.1-EN-5fa4baa72098c.pdf" TargetMode="External"/><Relationship Id="rId_hyperlink_219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220" Type="http://schemas.openxmlformats.org/officeDocument/2006/relationships/hyperlink" Target="https://www.solarquotes.com.au/battery-storage/reviews/byd-review.html" TargetMode="External"/><Relationship Id="rId_hyperlink_221" Type="http://schemas.openxmlformats.org/officeDocument/2006/relationships/hyperlink" Target="https://www.solarquotes.com.au/glossary.html#lifepo" TargetMode="External"/><Relationship Id="rId_hyperlink_222" Type="http://schemas.openxmlformats.org/officeDocument/2006/relationships/hyperlink" Target="https://www.solarquotes.com.au/wp-content/uploads/2021/02/201013_Premium_Datasheet_LVS-V2.1-EN-5fa4baa72098c.pdf" TargetMode="External"/><Relationship Id="rId_hyperlink_223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224" Type="http://schemas.openxmlformats.org/officeDocument/2006/relationships/hyperlink" Target="https://www.solarquotes.com.au/battery-storage/reviews/byd-review.html" TargetMode="External"/><Relationship Id="rId_hyperlink_225" Type="http://schemas.openxmlformats.org/officeDocument/2006/relationships/hyperlink" Target="https://www.solarquotes.com.au/glossary.html#lifepo" TargetMode="External"/><Relationship Id="rId_hyperlink_226" Type="http://schemas.openxmlformats.org/officeDocument/2006/relationships/hyperlink" Target="https://www.solarquotes.com.au/wp-content/uploads/2023/07/IQ-Battery-5P-DS-EN-AU.pdf" TargetMode="External"/><Relationship Id="rId_hyperlink_227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228" Type="http://schemas.openxmlformats.org/officeDocument/2006/relationships/hyperlink" Target="https://www.solarquotes.com.au/battery-storage/reviews/enphase-energy-review.html" TargetMode="External"/><Relationship Id="rId_hyperlink_229" Type="http://schemas.openxmlformats.org/officeDocument/2006/relationships/hyperlink" Target="https://www.solarquotes.com.au/blog/solaredge-home-battery-review/" TargetMode="External"/><Relationship Id="rId_hyperlink_230" Type="http://schemas.openxmlformats.org/officeDocument/2006/relationships/hyperlink" Target="https://www.solarquotes.com.au/glossary.html#nmc" TargetMode="External"/><Relationship Id="rId_hyperlink_231" Type="http://schemas.openxmlformats.org/officeDocument/2006/relationships/hyperlink" Target="https://www.solarquotes.com.au/wp-content/uploads/2022/02/se-home-battery-10K1PS0B-x2-datasheet-aus.pdf" TargetMode="External"/><Relationship Id="rId_hyperlink_232" Type="http://schemas.openxmlformats.org/officeDocument/2006/relationships/hyperlink" Target="https://www.solarquotes.com.au/wp-content/uploads/2022/02/se-energy-bank-battery-warranty-aus.pdf" TargetMode="External"/><Relationship Id="rId_hyperlink_233" Type="http://schemas.openxmlformats.org/officeDocument/2006/relationships/hyperlink" Target="https://www.solarquotes.com.au/battery-storage/reviews/solaredge-review.html" TargetMode="External"/><Relationship Id="rId_hyperlink_234" Type="http://schemas.openxmlformats.org/officeDocument/2006/relationships/hyperlink" Target="https://www.solarquotes.com.au/blog/solaredge-three-phase-mb3327/" TargetMode="External"/><Relationship Id="rId_hyperlink_235" Type="http://schemas.openxmlformats.org/officeDocument/2006/relationships/hyperlink" Target="https://www.solarquotes.com.au/glossary.html#lifepo" TargetMode="External"/><Relationship Id="rId_hyperlink_236" Type="http://schemas.openxmlformats.org/officeDocument/2006/relationships/hyperlink" Target="https://www.solarquotes.com.au/wp-content/uploads/2025/12/se-home-battery-three-phase-datasheet-aus.pdf" TargetMode="External"/><Relationship Id="rId_hyperlink_237" Type="http://schemas.openxmlformats.org/officeDocument/2006/relationships/hyperlink" Target="https://www.solarquotes.com.au/wp-content/uploads/2025/12/se-home-battery-three-phase-eng-au.pdf" TargetMode="External"/><Relationship Id="rId_hyperlink_238" Type="http://schemas.openxmlformats.org/officeDocument/2006/relationships/hyperlink" Target="https://www.solarquotes.com.au/battery-storage/reviews/solaredge-review.html" TargetMode="External"/><Relationship Id="rId_hyperlink_239" Type="http://schemas.openxmlformats.org/officeDocument/2006/relationships/hyperlink" Target="https://www.solarquotes.com.au/blog/solaredge-three-phase-mb3327/" TargetMode="External"/><Relationship Id="rId_hyperlink_240" Type="http://schemas.openxmlformats.org/officeDocument/2006/relationships/hyperlink" Target="https://www.solarquotes.com.au/glossary.html#lifepo" TargetMode="External"/><Relationship Id="rId_hyperlink_241" Type="http://schemas.openxmlformats.org/officeDocument/2006/relationships/hyperlink" Target="https://www.solarquotes.com.au/wp-content/uploads/2025/12/se-home-battery-three-phase-datasheet-aus.pdf" TargetMode="External"/><Relationship Id="rId_hyperlink_242" Type="http://schemas.openxmlformats.org/officeDocument/2006/relationships/hyperlink" Target="https://www.solarquotes.com.au/wp-content/uploads/2025/12/se-home-battery-three-phase-eng-au.pdf" TargetMode="External"/><Relationship Id="rId_hyperlink_243" Type="http://schemas.openxmlformats.org/officeDocument/2006/relationships/hyperlink" Target="https://www.solarquotes.com.au/battery-storage/reviews/solaredge-review.html" TargetMode="External"/><Relationship Id="rId_hyperlink_244" Type="http://schemas.openxmlformats.org/officeDocument/2006/relationships/hyperlink" Target="https://www.solarquotes.com.au/blog/solaredge-three-phase-mb3327/" TargetMode="External"/><Relationship Id="rId_hyperlink_245" Type="http://schemas.openxmlformats.org/officeDocument/2006/relationships/hyperlink" Target="https://www.solarquotes.com.au/glossary.html#lifepo" TargetMode="External"/><Relationship Id="rId_hyperlink_246" Type="http://schemas.openxmlformats.org/officeDocument/2006/relationships/hyperlink" Target="https://www.solarquotes.com.au/wp-content/uploads/2025/12/se-home-battery-three-phase-datasheet-aus.pdf" TargetMode="External"/><Relationship Id="rId_hyperlink_247" Type="http://schemas.openxmlformats.org/officeDocument/2006/relationships/hyperlink" Target="https://www.solarquotes.com.au/wp-content/uploads/2025/12/se-home-battery-three-phase-eng-au.pdf" TargetMode="External"/><Relationship Id="rId_hyperlink_248" Type="http://schemas.openxmlformats.org/officeDocument/2006/relationships/hyperlink" Target="https://www.solarquotes.com.au/battery-storage/reviews/solaredge-review.html" TargetMode="External"/><Relationship Id="rId_hyperlink_249" Type="http://schemas.openxmlformats.org/officeDocument/2006/relationships/hyperlink" Target="https://www.solarquotes.com.au/glossary.html#lifepo" TargetMode="External"/><Relationship Id="rId_hyperlink_250" Type="http://schemas.openxmlformats.org/officeDocument/2006/relationships/hyperlink" Target="https://www.solarquotes.com.au/wp-content/uploads/2025/10/Neovolt-EMMABW-ESS-Datasheet.pdf" TargetMode="External"/><Relationship Id="rId_hyperlink_25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2" Type="http://schemas.openxmlformats.org/officeDocument/2006/relationships/hyperlink" Target="https://www.solarquotes.com.au/battery-storage/reviews/bytewatt-neovolt-review.html" TargetMode="External"/><Relationship Id="rId_hyperlink_253" Type="http://schemas.openxmlformats.org/officeDocument/2006/relationships/hyperlink" Target="https://www.solarquotes.com.au/glossary.html#lifepo" TargetMode="External"/><Relationship Id="rId_hyperlink_254" Type="http://schemas.openxmlformats.org/officeDocument/2006/relationships/hyperlink" Target="https://www.solarquotes.com.au/wp-content/uploads/2025/10/Neovolt-EMMABW-ESS-Datasheet.pdf" TargetMode="External"/><Relationship Id="rId_hyperlink_255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6" Type="http://schemas.openxmlformats.org/officeDocument/2006/relationships/hyperlink" Target="https://www.solarquotes.com.au/battery-storage/reviews/bytewatt-neovolt-review.html" TargetMode="External"/><Relationship Id="rId_hyperlink_257" Type="http://schemas.openxmlformats.org/officeDocument/2006/relationships/hyperlink" Target="https://www.solarquotes.com.au/glossary.html#lifepo" TargetMode="External"/><Relationship Id="rId_hyperlink_258" Type="http://schemas.openxmlformats.org/officeDocument/2006/relationships/hyperlink" Target="https://www.solarquotes.com.au/wp-content/uploads/2025/10/Neovolt-EMMABW-ESS-Datasheet.pdf" TargetMode="External"/><Relationship Id="rId_hyperlink_25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0" Type="http://schemas.openxmlformats.org/officeDocument/2006/relationships/hyperlink" Target="https://www.solarquotes.com.au/battery-storage/reviews/bytewatt-neovolt-review.html" TargetMode="External"/><Relationship Id="rId_hyperlink_261" Type="http://schemas.openxmlformats.org/officeDocument/2006/relationships/hyperlink" Target="https://www.solarquotes.com.au/glossary.html#lifepo" TargetMode="External"/><Relationship Id="rId_hyperlink_262" Type="http://schemas.openxmlformats.org/officeDocument/2006/relationships/hyperlink" Target="https://www.solarquotes.com.au/wp-content/uploads/2025/10/Neovolt-EMMABW-ESS-Datasheet.pdf" TargetMode="External"/><Relationship Id="rId_hyperlink_26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4" Type="http://schemas.openxmlformats.org/officeDocument/2006/relationships/hyperlink" Target="https://www.solarquotes.com.au/battery-storage/reviews/bytewatt-neovolt-review.html" TargetMode="External"/><Relationship Id="rId_hyperlink_265" Type="http://schemas.openxmlformats.org/officeDocument/2006/relationships/hyperlink" Target="https://www.solarquotes.com.au/glossary.html#lifepo" TargetMode="External"/><Relationship Id="rId_hyperlink_266" Type="http://schemas.openxmlformats.org/officeDocument/2006/relationships/hyperlink" Target="https://www.solarquotes.com.au/wp-content/uploads/2025/10/Neovolt-EMMABW-ESS-Datasheet.pdf" TargetMode="External"/><Relationship Id="rId_hyperlink_26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8" Type="http://schemas.openxmlformats.org/officeDocument/2006/relationships/hyperlink" Target="https://www.solarquotes.com.au/battery-storage/reviews/bytewatt-neovolt-review.html" TargetMode="External"/><Relationship Id="rId_hyperlink_269" Type="http://schemas.openxmlformats.org/officeDocument/2006/relationships/hyperlink" Target="https://www.solarquotes.com.au/glossary.html#lifepo" TargetMode="External"/><Relationship Id="rId_hyperlink_270" Type="http://schemas.openxmlformats.org/officeDocument/2006/relationships/hyperlink" Target="https://www.solarquotes.com.au/wp-content/uploads/2023/01/APX_HV_Battery-S0_Datasheet_AU_202510.pdf" TargetMode="External"/><Relationship Id="rId_hyperlink_271" Type="http://schemas.openxmlformats.org/officeDocument/2006/relationships/hyperlink" Target="https://www.solarquotes.com.au/wp-content/uploads/2023/01/APX_5.0_30.0P_S0_Battery_Warranty_10years.pdf" TargetMode="External"/><Relationship Id="rId_hyperlink_272" Type="http://schemas.openxmlformats.org/officeDocument/2006/relationships/hyperlink" Target="https://www.solarquotes.com.au/battery-storage/reviews/growatt-review.html" TargetMode="External"/><Relationship Id="rId_hyperlink_273" Type="http://schemas.openxmlformats.org/officeDocument/2006/relationships/hyperlink" Target="https://www.solarquotes.com.au/glossary.html#lifepo" TargetMode="External"/><Relationship Id="rId_hyperlink_274" Type="http://schemas.openxmlformats.org/officeDocument/2006/relationships/hyperlink" Target="https://www.solarquotes.com.au/wp-content/uploads/2023/01/APX_HV_Battery-S0_Datasheet_AU_202510.pdf" TargetMode="External"/><Relationship Id="rId_hyperlink_275" Type="http://schemas.openxmlformats.org/officeDocument/2006/relationships/hyperlink" Target="https://www.solarquotes.com.au/wp-content/uploads/2023/01/APX_5.0_30.0P_S0_Battery_Warranty_10years.pdf" TargetMode="External"/><Relationship Id="rId_hyperlink_276" Type="http://schemas.openxmlformats.org/officeDocument/2006/relationships/hyperlink" Target="https://www.solarquotes.com.au/battery-storage/reviews/growatt-review.html" TargetMode="External"/><Relationship Id="rId_hyperlink_277" Type="http://schemas.openxmlformats.org/officeDocument/2006/relationships/hyperlink" Target="https://www.solarquotes.com.au/glossary.html#lifepo" TargetMode="External"/><Relationship Id="rId_hyperlink_278" Type="http://schemas.openxmlformats.org/officeDocument/2006/relationships/hyperlink" Target="https://www.solarquotes.com.au/wp-content/uploads/2023/01/APX_HV_Battery-S0_Datasheet_AU_202510.pdf" TargetMode="External"/><Relationship Id="rId_hyperlink_279" Type="http://schemas.openxmlformats.org/officeDocument/2006/relationships/hyperlink" Target="https://www.solarquotes.com.au/wp-content/uploads/2023/01/APX_5.0_30.0P_S0_Battery_Warranty_10years.pdf" TargetMode="External"/><Relationship Id="rId_hyperlink_280" Type="http://schemas.openxmlformats.org/officeDocument/2006/relationships/hyperlink" Target="https://www.solarquotes.com.au/battery-storage/reviews/growatt-review.html" TargetMode="External"/><Relationship Id="rId_hyperlink_281" Type="http://schemas.openxmlformats.org/officeDocument/2006/relationships/hyperlink" Target="https://www.solarquotes.com.au/glossary.html#lifepo" TargetMode="External"/><Relationship Id="rId_hyperlink_282" Type="http://schemas.openxmlformats.org/officeDocument/2006/relationships/hyperlink" Target="https://www.solarquotes.com.au/wp-content/uploads/2023/01/APX_HV_Battery-S0_Datasheet_AU_202510.pdf" TargetMode="External"/><Relationship Id="rId_hyperlink_283" Type="http://schemas.openxmlformats.org/officeDocument/2006/relationships/hyperlink" Target="https://www.solarquotes.com.au/wp-content/uploads/2023/01/APX_5.0_30.0P_S0_Battery_Warranty_10years.pdf" TargetMode="External"/><Relationship Id="rId_hyperlink_284" Type="http://schemas.openxmlformats.org/officeDocument/2006/relationships/hyperlink" Target="https://www.solarquotes.com.au/battery-storage/reviews/growatt-review.html" TargetMode="External"/><Relationship Id="rId_hyperlink_285" Type="http://schemas.openxmlformats.org/officeDocument/2006/relationships/hyperlink" Target="https://www.solarquotes.com.au/glossary.html#lifepo" TargetMode="External"/><Relationship Id="rId_hyperlink_286" Type="http://schemas.openxmlformats.org/officeDocument/2006/relationships/hyperlink" Target="https://www.solarquotes.com.au/wp-content/uploads/2023/01/APX_HV_Battery-S0_Datasheet_AU_202510.pdf" TargetMode="External"/><Relationship Id="rId_hyperlink_287" Type="http://schemas.openxmlformats.org/officeDocument/2006/relationships/hyperlink" Target="https://www.solarquotes.com.au/wp-content/uploads/2023/01/APX_5.0_30.0P_S0_Battery_Warranty_10years.pdf" TargetMode="External"/><Relationship Id="rId_hyperlink_288" Type="http://schemas.openxmlformats.org/officeDocument/2006/relationships/hyperlink" Target="https://www.solarquotes.com.au/battery-storage/reviews/growatt-review.html" TargetMode="External"/><Relationship Id="rId_hyperlink_289" Type="http://schemas.openxmlformats.org/officeDocument/2006/relationships/hyperlink" Target="https://www.solarquotes.com.au/glossary.html#lifepo" TargetMode="External"/><Relationship Id="rId_hyperlink_290" Type="http://schemas.openxmlformats.org/officeDocument/2006/relationships/hyperlink" Target="https://www.solarquotes.com.au/wp-content/uploads/2025/12/GW_ESA-3-10kW_Datasheet-AU.pdf" TargetMode="External"/><Relationship Id="rId_hyperlink_291" Type="http://schemas.openxmlformats.org/officeDocument/2006/relationships/hyperlink" Target="https://www.solarquotes.com.au/wp-content/uploads/2026/01/GW_BAT-5-8_Warranty-AU.pdf" TargetMode="External"/><Relationship Id="rId_hyperlink_292" Type="http://schemas.openxmlformats.org/officeDocument/2006/relationships/hyperlink" Target="https://www.solarquotes.com.au/battery-storage/reviews/goodwe-review.html" TargetMode="External"/><Relationship Id="rId_hyperlink_293" Type="http://schemas.openxmlformats.org/officeDocument/2006/relationships/hyperlink" Target="https://www.solarquotes.com.au/glossary.html#lifepo" TargetMode="External"/><Relationship Id="rId_hyperlink_294" Type="http://schemas.openxmlformats.org/officeDocument/2006/relationships/hyperlink" Target="https://www.solarquotes.com.au/wp-content/uploads/2025/12/GW_ESA-3-10kW_Datasheet-AU.pdf" TargetMode="External"/><Relationship Id="rId_hyperlink_295" Type="http://schemas.openxmlformats.org/officeDocument/2006/relationships/hyperlink" Target="https://www.solarquotes.com.au/wp-content/uploads/2026/01/GW_BAT-5-8_Warranty-AU.pdf" TargetMode="External"/><Relationship Id="rId_hyperlink_296" Type="http://schemas.openxmlformats.org/officeDocument/2006/relationships/hyperlink" Target="https://www.solarquotes.com.au/battery-storage/reviews/goodwe-review.html" TargetMode="External"/><Relationship Id="rId_hyperlink_297" Type="http://schemas.openxmlformats.org/officeDocument/2006/relationships/hyperlink" Target="https://www.solarquotes.com.au/glossary.html#lifepo" TargetMode="External"/><Relationship Id="rId_hyperlink_298" Type="http://schemas.openxmlformats.org/officeDocument/2006/relationships/hyperlink" Target="https://www.solarquotes.com.au/wp-content/uploads/2025/12/GW_ESA-3-10kW_Datasheet-AU.pdf" TargetMode="External"/><Relationship Id="rId_hyperlink_299" Type="http://schemas.openxmlformats.org/officeDocument/2006/relationships/hyperlink" Target="https://www.solarquotes.com.au/wp-content/uploads/2026/01/GW_BAT-5-8_Warranty-AU.pdf" TargetMode="External"/><Relationship Id="rId_hyperlink_300" Type="http://schemas.openxmlformats.org/officeDocument/2006/relationships/hyperlink" Target="https://www.solarquotes.com.au/battery-storage/reviews/goodwe-review.html" TargetMode="External"/><Relationship Id="rId_hyperlink_301" Type="http://schemas.openxmlformats.org/officeDocument/2006/relationships/hyperlink" Target="https://www.solarquotes.com.au/glossary.html#lifepo" TargetMode="External"/><Relationship Id="rId_hyperlink_302" Type="http://schemas.openxmlformats.org/officeDocument/2006/relationships/hyperlink" Target="https://www.solarquotes.com.au/wp-content/uploads/2025/12/GW_ESA-3-10kW_Datasheet-AU.pdf" TargetMode="External"/><Relationship Id="rId_hyperlink_303" Type="http://schemas.openxmlformats.org/officeDocument/2006/relationships/hyperlink" Target="https://www.solarquotes.com.au/wp-content/uploads/2026/01/GW_BAT-5-8_Warranty-AU.pdf" TargetMode="External"/><Relationship Id="rId_hyperlink_304" Type="http://schemas.openxmlformats.org/officeDocument/2006/relationships/hyperlink" Target="https://www.solarquotes.com.au/battery-storage/reviews/goodwe-review.html" TargetMode="External"/><Relationship Id="rId_hyperlink_305" Type="http://schemas.openxmlformats.org/officeDocument/2006/relationships/hyperlink" Target="https://www.solarquotes.com.au/glossary.html#lifepo" TargetMode="External"/><Relationship Id="rId_hyperlink_306" Type="http://schemas.openxmlformats.org/officeDocument/2006/relationships/hyperlink" Target="https://www.solarquotes.com.au/wp-content/uploads/2025/12/GW_ESA-3-10kW_Datasheet-AU.pdf" TargetMode="External"/><Relationship Id="rId_hyperlink_307" Type="http://schemas.openxmlformats.org/officeDocument/2006/relationships/hyperlink" Target="https://www.solarquotes.com.au/wp-content/uploads/2026/01/GW_BAT-5-8_Warranty-AU.pdf" TargetMode="External"/><Relationship Id="rId_hyperlink_308" Type="http://schemas.openxmlformats.org/officeDocument/2006/relationships/hyperlink" Target="https://www.solarquotes.com.au/battery-storage/reviews/goodwe-review.html" TargetMode="External"/><Relationship Id="rId_hyperlink_309" Type="http://schemas.openxmlformats.org/officeDocument/2006/relationships/hyperlink" Target="https://www.solarquotes.com.au/glossary.html#lifepo" TargetMode="External"/><Relationship Id="rId_hyperlink_310" Type="http://schemas.openxmlformats.org/officeDocument/2006/relationships/hyperlink" Target="https://www.solarquotes.com.au/wp-content/uploads/2022/11/goodwe-battery-hv.pdf" TargetMode="External"/><Relationship Id="rId_hyperlink_311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12" Type="http://schemas.openxmlformats.org/officeDocument/2006/relationships/hyperlink" Target="https://www.solarquotes.com.au/battery-storage/reviews/goodwe-review.html" TargetMode="External"/><Relationship Id="rId_hyperlink_313" Type="http://schemas.openxmlformats.org/officeDocument/2006/relationships/hyperlink" Target="https://www.solarquotes.com.au/glossary.html#lifepo" TargetMode="External"/><Relationship Id="rId_hyperlink_314" Type="http://schemas.openxmlformats.org/officeDocument/2006/relationships/hyperlink" Target="https://www.solarquotes.com.au/wp-content/uploads/2022/11/goodwe-lynx-home-f.pdf" TargetMode="External"/><Relationship Id="rId_hyperlink_31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16" Type="http://schemas.openxmlformats.org/officeDocument/2006/relationships/hyperlink" Target="https://www.solarquotes.com.au/battery-storage/reviews/goodwe-review.html" TargetMode="External"/><Relationship Id="rId_hyperlink_317" Type="http://schemas.openxmlformats.org/officeDocument/2006/relationships/hyperlink" Target="https://www.solarquotes.com.au/glossary.html#lifepo" TargetMode="External"/><Relationship Id="rId_hyperlink_318" Type="http://schemas.openxmlformats.org/officeDocument/2006/relationships/hyperlink" Target="https://www.solarquotes.com.au/wp-content/uploads/2022/11/goodwe-battery-hv.pdf" TargetMode="External"/><Relationship Id="rId_hyperlink_319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0" Type="http://schemas.openxmlformats.org/officeDocument/2006/relationships/hyperlink" Target="https://www.solarquotes.com.au/battery-storage/reviews/goodwe-review.html" TargetMode="External"/><Relationship Id="rId_hyperlink_321" Type="http://schemas.openxmlformats.org/officeDocument/2006/relationships/hyperlink" Target="https://www.solarquotes.com.au/glossary.html#lifepo" TargetMode="External"/><Relationship Id="rId_hyperlink_322" Type="http://schemas.openxmlformats.org/officeDocument/2006/relationships/hyperlink" Target="https://www.solarquotes.com.au/wp-content/uploads/2022/11/goodwe-battery-hv.pdf" TargetMode="External"/><Relationship Id="rId_hyperlink_323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4" Type="http://schemas.openxmlformats.org/officeDocument/2006/relationships/hyperlink" Target="https://www.solarquotes.com.au/battery-storage/reviews/goodwe-review.html" TargetMode="External"/><Relationship Id="rId_hyperlink_325" Type="http://schemas.openxmlformats.org/officeDocument/2006/relationships/hyperlink" Target="https://www.solarquotes.com.au/glossary.html#lifepo" TargetMode="External"/><Relationship Id="rId_hyperlink_326" Type="http://schemas.openxmlformats.org/officeDocument/2006/relationships/hyperlink" Target="https://www.solarquotes.com.au/wp-content/uploads/2022/11/goodwe-battery-hv.pdf" TargetMode="External"/><Relationship Id="rId_hyperlink_327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8" Type="http://schemas.openxmlformats.org/officeDocument/2006/relationships/hyperlink" Target="https://www.solarquotes.com.au/battery-storage/reviews/goodwe-review.html" TargetMode="External"/><Relationship Id="rId_hyperlink_329" Type="http://schemas.openxmlformats.org/officeDocument/2006/relationships/hyperlink" Target="https://www.solarquotes.com.au/glossary.html#lifepo" TargetMode="External"/><Relationship Id="rId_hyperlink_330" Type="http://schemas.openxmlformats.org/officeDocument/2006/relationships/hyperlink" Target="https://www.solarquotes.com.au/wp-content/uploads/2022/11/goodwe-battery-hv.pdf" TargetMode="External"/><Relationship Id="rId_hyperlink_331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32" Type="http://schemas.openxmlformats.org/officeDocument/2006/relationships/hyperlink" Target="https://www.solarquotes.com.au/battery-storage/reviews/goodwe-review.html" TargetMode="External"/><Relationship Id="rId_hyperlink_333" Type="http://schemas.openxmlformats.org/officeDocument/2006/relationships/hyperlink" Target="https://www.solarquotes.com.au/glossary.html#lifepo" TargetMode="External"/><Relationship Id="rId_hyperlink_334" Type="http://schemas.openxmlformats.org/officeDocument/2006/relationships/hyperlink" Target="https://www.solarquotes.com.au/wp-content/uploads/2022/11/goodwe-battery-hv.pdf" TargetMode="External"/><Relationship Id="rId_hyperlink_33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36" Type="http://schemas.openxmlformats.org/officeDocument/2006/relationships/hyperlink" Target="https://www.solarquotes.com.au/battery-storage/reviews/goodwe-review.html" TargetMode="External"/><Relationship Id="rId_hyperlink_337" Type="http://schemas.openxmlformats.org/officeDocument/2006/relationships/hyperlink" Target="https://www.solarquotes.com.au/glossary.html#lifepo" TargetMode="External"/><Relationship Id="rId_hyperlink_338" Type="http://schemas.openxmlformats.org/officeDocument/2006/relationships/hyperlink" Target="https://www.solarquotes.com.au/wp-content/uploads/2025/12/GW_ESA-3-10kW_Datasheet-AU.pdf" TargetMode="External"/><Relationship Id="rId_hyperlink_339" Type="http://schemas.openxmlformats.org/officeDocument/2006/relationships/hyperlink" Target="https://www.solarquotes.com.au/wp-content/uploads/2026/01/GW_BAT-5-8_Warranty-AU.pdf" TargetMode="External"/><Relationship Id="rId_hyperlink_340" Type="http://schemas.openxmlformats.org/officeDocument/2006/relationships/hyperlink" Target="https://www.solarquotes.com.au/battery-storage/reviews/goodwe-review.html" TargetMode="External"/><Relationship Id="rId_hyperlink_341" Type="http://schemas.openxmlformats.org/officeDocument/2006/relationships/hyperlink" Target="https://www.solarquotes.com.au/glossary.html#lifepo" TargetMode="External"/><Relationship Id="rId_hyperlink_342" Type="http://schemas.openxmlformats.org/officeDocument/2006/relationships/hyperlink" Target="https://www.solarquotes.com.au/wp-content/uploads/2025/10/ESYSUNHOME-HM56_Datasheet_v4.2.pdf" TargetMode="External"/><Relationship Id="rId_hyperlink_343" Type="http://schemas.openxmlformats.org/officeDocument/2006/relationships/hyperlink" Target="https://www.solarquotes.com.au/wp-content/uploads/2025/10/ESYSUNHOME_Warranty-Terms-and-Conditions_AU_v4.3.pdf" TargetMode="External"/><Relationship Id="rId_hyperlink_344" Type="http://schemas.openxmlformats.org/officeDocument/2006/relationships/hyperlink" Target="https://www.solarquotes.com.au/battery-storage/reviews/esy-sunhome-review.html" TargetMode="External"/><Relationship Id="rId_hyperlink_345" Type="http://schemas.openxmlformats.org/officeDocument/2006/relationships/hyperlink" Target="https://www.solarquotes.com.au/glossary.html#lifepo" TargetMode="External"/><Relationship Id="rId_hyperlink_346" Type="http://schemas.openxmlformats.org/officeDocument/2006/relationships/hyperlink" Target="https://www.solarquotes.com.au/wp-content/uploads/2025/10/ESYSUNHOME-HM56_Datasheet_v4.2.pdf" TargetMode="External"/><Relationship Id="rId_hyperlink_347" Type="http://schemas.openxmlformats.org/officeDocument/2006/relationships/hyperlink" Target="https://www.solarquotes.com.au/wp-content/uploads/2025/10/ESYSUNHOME_Warranty-Terms-and-Conditions_AU_v4.3.pdf" TargetMode="External"/><Relationship Id="rId_hyperlink_348" Type="http://schemas.openxmlformats.org/officeDocument/2006/relationships/hyperlink" Target="https://www.solarquotes.com.au/battery-storage/reviews/esy-sunhome-review.html" TargetMode="External"/><Relationship Id="rId_hyperlink_349" Type="http://schemas.openxmlformats.org/officeDocument/2006/relationships/hyperlink" Target="https://www.solarquotes.com.au/glossary.html#lifepo" TargetMode="External"/><Relationship Id="rId_hyperlink_350" Type="http://schemas.openxmlformats.org/officeDocument/2006/relationships/hyperlink" Target="https://www.solarquotes.com.au/wp-content/uploads/2025/10/ESYSUNHOME-HM56_Datasheet_v4.2.pdf" TargetMode="External"/><Relationship Id="rId_hyperlink_351" Type="http://schemas.openxmlformats.org/officeDocument/2006/relationships/hyperlink" Target="https://www.solarquotes.com.au/wp-content/uploads/2025/10/ESYSUNHOME_Warranty-Terms-and-Conditions_AU_v4.3.pdf" TargetMode="External"/><Relationship Id="rId_hyperlink_352" Type="http://schemas.openxmlformats.org/officeDocument/2006/relationships/hyperlink" Target="https://www.solarquotes.com.au/battery-storage/reviews/esy-sunhome-review.html" TargetMode="External"/><Relationship Id="rId_hyperlink_353" Type="http://schemas.openxmlformats.org/officeDocument/2006/relationships/hyperlink" Target="https://www.solarquotes.com.au/glossary.html#lifepo" TargetMode="External"/><Relationship Id="rId_hyperlink_354" Type="http://schemas.openxmlformats.org/officeDocument/2006/relationships/hyperlink" Target="https://www.solarquotes.com.au/wp-content/uploads/2025/10/ESYSUNHOME-HM56_Datasheet_v4.2.pdf" TargetMode="External"/><Relationship Id="rId_hyperlink_355" Type="http://schemas.openxmlformats.org/officeDocument/2006/relationships/hyperlink" Target="https://www.solarquotes.com.au/wp-content/uploads/2025/10/ESYSUNHOME_Warranty-Terms-and-Conditions_AU_v4.3.pdf" TargetMode="External"/><Relationship Id="rId_hyperlink_356" Type="http://schemas.openxmlformats.org/officeDocument/2006/relationships/hyperlink" Target="https://www.solarquotes.com.au/battery-storage/reviews/esy-sunhome-review.html" TargetMode="External"/><Relationship Id="rId_hyperlink_357" Type="http://schemas.openxmlformats.org/officeDocument/2006/relationships/hyperlink" Target="https://www.solarquotes.com.au/glossary.html#lifepo" TargetMode="External"/><Relationship Id="rId_hyperlink_358" Type="http://schemas.openxmlformats.org/officeDocument/2006/relationships/hyperlink" Target="https://www.solarquotes.com.au/wp-content/uploads/2025/10/ESYSUNHOME-HM56_Datasheet_v4.2.pdf" TargetMode="External"/><Relationship Id="rId_hyperlink_359" Type="http://schemas.openxmlformats.org/officeDocument/2006/relationships/hyperlink" Target="https://www.solarquotes.com.au/wp-content/uploads/2025/10/ESYSUNHOME_Warranty-Terms-and-Conditions_AU_v4.3.pdf" TargetMode="External"/><Relationship Id="rId_hyperlink_360" Type="http://schemas.openxmlformats.org/officeDocument/2006/relationships/hyperlink" Target="https://www.solarquotes.com.au/battery-storage/reviews/esy-sunhome-review.html" TargetMode="External"/><Relationship Id="rId_hyperlink_361" Type="http://schemas.openxmlformats.org/officeDocument/2006/relationships/hyperlink" Target="https://www.solarquotes.com.au/glossary.html#lifepo" TargetMode="External"/><Relationship Id="rId_hyperlink_362" Type="http://schemas.openxmlformats.org/officeDocument/2006/relationships/hyperlink" Target="https://www.solarquotes.com.au/wp-content/uploads/2025/10/Anker-SOLIX-X1_AC_Flyer_AU_2507.pdf" TargetMode="External"/><Relationship Id="rId_hyperlink_363" Type="http://schemas.openxmlformats.org/officeDocument/2006/relationships/hyperlink" Target="https://www.solarquotes.com.au/wp-content/uploads/2025/10/anker-solix-warranty.pdf" TargetMode="External"/><Relationship Id="rId_hyperlink_364" Type="http://schemas.openxmlformats.org/officeDocument/2006/relationships/hyperlink" Target="https://www.solarquotes.com.au/battery-storage/reviews/anker-solix-review.html" TargetMode="External"/><Relationship Id="rId_hyperlink_365" Type="http://schemas.openxmlformats.org/officeDocument/2006/relationships/hyperlink" Target="https://www.solarquotes.com.au/glossary.html#lifepo" TargetMode="External"/><Relationship Id="rId_hyperlink_366" Type="http://schemas.openxmlformats.org/officeDocument/2006/relationships/hyperlink" Target="https://www.solarquotes.com.au/wp-content/uploads/2025/10/Anker-SOLIX-X1_AC_Flyer_AU_2507.pdf" TargetMode="External"/><Relationship Id="rId_hyperlink_367" Type="http://schemas.openxmlformats.org/officeDocument/2006/relationships/hyperlink" Target="https://www.solarquotes.com.au/wp-content/uploads/2025/10/anker-solix-warranty.pdf" TargetMode="External"/><Relationship Id="rId_hyperlink_368" Type="http://schemas.openxmlformats.org/officeDocument/2006/relationships/hyperlink" Target="https://www.solarquotes.com.au/battery-storage/reviews/anker-solix-review.html" TargetMode="External"/><Relationship Id="rId_hyperlink_369" Type="http://schemas.openxmlformats.org/officeDocument/2006/relationships/hyperlink" Target="https://www.solarquotes.com.au/glossary.html#lifepo" TargetMode="External"/><Relationship Id="rId_hyperlink_370" Type="http://schemas.openxmlformats.org/officeDocument/2006/relationships/hyperlink" Target="https://www.solarquotes.com.au/wp-content/uploads/2025/10/Anker-SOLIX-X1_AC_Flyer_AU_2507.pdf" TargetMode="External"/><Relationship Id="rId_hyperlink_371" Type="http://schemas.openxmlformats.org/officeDocument/2006/relationships/hyperlink" Target="https://www.solarquotes.com.au/wp-content/uploads/2025/10/anker-solix-warranty.pdf" TargetMode="External"/><Relationship Id="rId_hyperlink_372" Type="http://schemas.openxmlformats.org/officeDocument/2006/relationships/hyperlink" Target="https://www.solarquotes.com.au/battery-storage/reviews/anker-solix-review.html" TargetMode="External"/><Relationship Id="rId_hyperlink_373" Type="http://schemas.openxmlformats.org/officeDocument/2006/relationships/hyperlink" Target="https://www.solarquotes.com.au/glossary.html#lifepo" TargetMode="External"/><Relationship Id="rId_hyperlink_374" Type="http://schemas.openxmlformats.org/officeDocument/2006/relationships/hyperlink" Target="https://www.solarquotes.com.au/wp-content/uploads/2025/10/Anker-SOLIX-X1_AC_Flyer_AU_2507.pdf" TargetMode="External"/><Relationship Id="rId_hyperlink_375" Type="http://schemas.openxmlformats.org/officeDocument/2006/relationships/hyperlink" Target="https://www.solarquotes.com.au/wp-content/uploads/2025/10/anker-solix-warranty.pdf" TargetMode="External"/><Relationship Id="rId_hyperlink_376" Type="http://schemas.openxmlformats.org/officeDocument/2006/relationships/hyperlink" Target="https://www.solarquotes.com.au/battery-storage/reviews/anker-solix-review.html" TargetMode="External"/><Relationship Id="rId_hyperlink_377" Type="http://schemas.openxmlformats.org/officeDocument/2006/relationships/hyperlink" Target="https://www.solarquotes.com.au/glossary.html#lifepo" TargetMode="External"/><Relationship Id="rId_hyperlink_378" Type="http://schemas.openxmlformats.org/officeDocument/2006/relationships/hyperlink" Target="https://www.solarquotes.com.au/wp-content/uploads/2025/10/Anker-SOLIX-X1_AC_Flyer_AU_2507.pdf" TargetMode="External"/><Relationship Id="rId_hyperlink_379" Type="http://schemas.openxmlformats.org/officeDocument/2006/relationships/hyperlink" Target="https://www.solarquotes.com.au/wp-content/uploads/2025/10/anker-solix-warranty.pdf" TargetMode="External"/><Relationship Id="rId_hyperlink_380" Type="http://schemas.openxmlformats.org/officeDocument/2006/relationships/hyperlink" Target="https://www.solarquotes.com.au/battery-storage/reviews/anker-solix-review.html" TargetMode="External"/><Relationship Id="rId_hyperlink_381" Type="http://schemas.openxmlformats.org/officeDocument/2006/relationships/hyperlink" Target="https://www.solarquotes.com.au/blog/huawei-luna2000-battery-review/" TargetMode="External"/><Relationship Id="rId_hyperlink_382" Type="http://schemas.openxmlformats.org/officeDocument/2006/relationships/hyperlink" Target="https://www.solarquotes.com.au/glossary.html#lifepo" TargetMode="External"/><Relationship Id="rId_hyperlink_383" Type="http://schemas.openxmlformats.org/officeDocument/2006/relationships/hyperlink" Target="https://www.solarquotes.com.au/wp-content/uploads/2021/02/istore-battery.pdf" TargetMode="External"/><Relationship Id="rId_hyperlink_384" Type="http://schemas.openxmlformats.org/officeDocument/2006/relationships/hyperlink" Target="https://www.solarquotes.com.au/wp-content/uploads/2021/02/istore-pv-products-warranty-oct24.pdf" TargetMode="External"/><Relationship Id="rId_hyperlink_385" Type="http://schemas.openxmlformats.org/officeDocument/2006/relationships/hyperlink" Target="https://www.solarquotes.com.au/battery-storage/reviews/istore-review.html" TargetMode="External"/><Relationship Id="rId_hyperlink_386" Type="http://schemas.openxmlformats.org/officeDocument/2006/relationships/hyperlink" Target="https://www.solarquotes.com.au/blog/huawei-luna2000-battery-review/" TargetMode="External"/><Relationship Id="rId_hyperlink_387" Type="http://schemas.openxmlformats.org/officeDocument/2006/relationships/hyperlink" Target="https://www.solarquotes.com.au/glossary.html#lifepo" TargetMode="External"/><Relationship Id="rId_hyperlink_388" Type="http://schemas.openxmlformats.org/officeDocument/2006/relationships/hyperlink" Target="https://www.solarquotes.com.au/wp-content/uploads/2021/02/istore-battery.pdf" TargetMode="External"/><Relationship Id="rId_hyperlink_389" Type="http://schemas.openxmlformats.org/officeDocument/2006/relationships/hyperlink" Target="https://www.solarquotes.com.au/wp-content/uploads/2021/02/istore-pv-products-warranty-oct24.pdf" TargetMode="External"/><Relationship Id="rId_hyperlink_390" Type="http://schemas.openxmlformats.org/officeDocument/2006/relationships/hyperlink" Target="https://www.solarquotes.com.au/battery-storage/reviews/istore-review.html" TargetMode="External"/><Relationship Id="rId_hyperlink_391" Type="http://schemas.openxmlformats.org/officeDocument/2006/relationships/hyperlink" Target="https://www.solarquotes.com.au/blog/huawei-luna2000-battery-review/" TargetMode="External"/><Relationship Id="rId_hyperlink_392" Type="http://schemas.openxmlformats.org/officeDocument/2006/relationships/hyperlink" Target="https://www.solarquotes.com.au/glossary.html#lifepo" TargetMode="External"/><Relationship Id="rId_hyperlink_393" Type="http://schemas.openxmlformats.org/officeDocument/2006/relationships/hyperlink" Target="https://www.solarquotes.com.au/wp-content/uploads/2021/02/istore-battery.pdf" TargetMode="External"/><Relationship Id="rId_hyperlink_394" Type="http://schemas.openxmlformats.org/officeDocument/2006/relationships/hyperlink" Target="https://www.solarquotes.com.au/wp-content/uploads/2021/02/istore-pv-products-warranty-oct24.pdf" TargetMode="External"/><Relationship Id="rId_hyperlink_395" Type="http://schemas.openxmlformats.org/officeDocument/2006/relationships/hyperlink" Target="https://www.solarquotes.com.au/battery-storage/reviews/istore-review.html" TargetMode="External"/><Relationship Id="rId_hyperlink_396" Type="http://schemas.openxmlformats.org/officeDocument/2006/relationships/hyperlink" Target="https://www.solarquotes.com.au/glossary.html#lifepo" TargetMode="External"/><Relationship Id="rId_hyperlink_397" Type="http://schemas.openxmlformats.org/officeDocument/2006/relationships/hyperlink" Target="https://www.solarquotes.com.au/wp-content/uploads/2025/11/fronius-reserva-datasheet.pdf" TargetMode="External"/><Relationship Id="rId_hyperlink_398" Type="http://schemas.openxmlformats.org/officeDocument/2006/relationships/hyperlink" Target="https://www.solarquotes.com.au/wp-content/uploads/2025/11/fronius-battery-warranty.pdf" TargetMode="External"/><Relationship Id="rId_hyperlink_399" Type="http://schemas.openxmlformats.org/officeDocument/2006/relationships/hyperlink" Target="https://www.solarquotes.com.au/battery-storage/reviews/fronius-review.html" TargetMode="External"/><Relationship Id="rId_hyperlink_400" Type="http://schemas.openxmlformats.org/officeDocument/2006/relationships/hyperlink" Target="https://www.solarquotes.com.au/glossary.html#lifepo" TargetMode="External"/><Relationship Id="rId_hyperlink_401" Type="http://schemas.openxmlformats.org/officeDocument/2006/relationships/hyperlink" Target="https://www.solarquotes.com.au/wp-content/uploads/2025/11/fronius-reserva-datasheet.pdf" TargetMode="External"/><Relationship Id="rId_hyperlink_402" Type="http://schemas.openxmlformats.org/officeDocument/2006/relationships/hyperlink" Target="https://www.solarquotes.com.au/wp-content/uploads/2025/11/fronius-battery-warranty.pdf" TargetMode="External"/><Relationship Id="rId_hyperlink_403" Type="http://schemas.openxmlformats.org/officeDocument/2006/relationships/hyperlink" Target="https://www.solarquotes.com.au/battery-storage/reviews/fronius-review.html" TargetMode="External"/><Relationship Id="rId_hyperlink_404" Type="http://schemas.openxmlformats.org/officeDocument/2006/relationships/hyperlink" Target="https://www.solarquotes.com.au/glossary.html#lifepo" TargetMode="External"/><Relationship Id="rId_hyperlink_405" Type="http://schemas.openxmlformats.org/officeDocument/2006/relationships/hyperlink" Target="https://www.solarquotes.com.au/wp-content/uploads/2025/11/fronius-reserva-datasheet.pdf" TargetMode="External"/><Relationship Id="rId_hyperlink_406" Type="http://schemas.openxmlformats.org/officeDocument/2006/relationships/hyperlink" Target="https://www.solarquotes.com.au/wp-content/uploads/2025/11/fronius-battery-warranty.pdf" TargetMode="External"/><Relationship Id="rId_hyperlink_407" Type="http://schemas.openxmlformats.org/officeDocument/2006/relationships/hyperlink" Target="https://www.solarquotes.com.au/battery-storage/reviews/fronius-review.html" TargetMode="External"/><Relationship Id="rId_hyperlink_408" Type="http://schemas.openxmlformats.org/officeDocument/2006/relationships/hyperlink" Target="https://www.solarquotes.com.au/glossary.html#lifepo" TargetMode="External"/><Relationship Id="rId_hyperlink_409" Type="http://schemas.openxmlformats.org/officeDocument/2006/relationships/hyperlink" Target="https://www.solarquotes.com.au/wp-content/uploads/2025/11/fronius-reserva-datasheet.pdf" TargetMode="External"/><Relationship Id="rId_hyperlink_410" Type="http://schemas.openxmlformats.org/officeDocument/2006/relationships/hyperlink" Target="https://www.solarquotes.com.au/wp-content/uploads/2025/11/fronius-battery-warranty.pdf" TargetMode="External"/><Relationship Id="rId_hyperlink_411" Type="http://schemas.openxmlformats.org/officeDocument/2006/relationships/hyperlink" Target="https://www.solarquotes.com.au/battery-storage/reviews/fronius-review.html" TargetMode="External"/><Relationship Id="rId_hyperlink_412" Type="http://schemas.openxmlformats.org/officeDocument/2006/relationships/hyperlink" Target="https://www.solarquotes.com.au/glossary.html#lifepo" TargetMode="External"/><Relationship Id="rId_hyperlink_413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14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15" Type="http://schemas.openxmlformats.org/officeDocument/2006/relationships/hyperlink" Target="https://www.solarquotes.com.au/battery-storage/reviews/pylontech-review.html" TargetMode="External"/><Relationship Id="rId_hyperlink_416" Type="http://schemas.openxmlformats.org/officeDocument/2006/relationships/hyperlink" Target="https://www.solarquotes.com.au/glossary.html#lifepo" TargetMode="External"/><Relationship Id="rId_hyperlink_417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18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19" Type="http://schemas.openxmlformats.org/officeDocument/2006/relationships/hyperlink" Target="https://www.solarquotes.com.au/battery-storage/reviews/pylontech-review.html" TargetMode="External"/><Relationship Id="rId_hyperlink_420" Type="http://schemas.openxmlformats.org/officeDocument/2006/relationships/hyperlink" Target="https://www.solarquotes.com.au/glossary.html#lifepo" TargetMode="External"/><Relationship Id="rId_hyperlink_421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22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23" Type="http://schemas.openxmlformats.org/officeDocument/2006/relationships/hyperlink" Target="https://www.solarquotes.com.au/battery-storage/reviews/pylontech-review.html" TargetMode="External"/><Relationship Id="rId_hyperlink_424" Type="http://schemas.openxmlformats.org/officeDocument/2006/relationships/hyperlink" Target="https://www.solarquotes.com.au/glossary.html#lifepo" TargetMode="External"/><Relationship Id="rId_hyperlink_425" Type="http://schemas.openxmlformats.org/officeDocument/2006/relationships/hyperlink" Target="https://www.solarquotes.com.au/wp-content/uploads/2023/01/Sofar-PowerAll-Datasheet.pdf" TargetMode="External"/><Relationship Id="rId_hyperlink_426" Type="http://schemas.openxmlformats.org/officeDocument/2006/relationships/hyperlink" Target="https://www.solarquotes.com.au/wp-content/uploads/2025/05/Sofar-Battery-Products-Limited-Warranty.pdf" TargetMode="External"/><Relationship Id="rId_hyperlink_427" Type="http://schemas.openxmlformats.org/officeDocument/2006/relationships/hyperlink" Target="https://www.solarquotes.com.au/battery-storage/reviews/sofar-review.html" TargetMode="External"/><Relationship Id="rId_hyperlink_428" Type="http://schemas.openxmlformats.org/officeDocument/2006/relationships/hyperlink" Target="https://www.solarquotes.com.au/glossary.html#lifepo" TargetMode="External"/><Relationship Id="rId_hyperlink_429" Type="http://schemas.openxmlformats.org/officeDocument/2006/relationships/hyperlink" Target="https://www.solarquotes.com.au/wp-content/uploads/2023/01/Sofar-PowerAll-Datasheet.pdf" TargetMode="External"/><Relationship Id="rId_hyperlink_430" Type="http://schemas.openxmlformats.org/officeDocument/2006/relationships/hyperlink" Target="https://www.solarquotes.com.au/wp-content/uploads/2025/05/Sofar-Battery-Products-Limited-Warranty.pdf" TargetMode="External"/><Relationship Id="rId_hyperlink_431" Type="http://schemas.openxmlformats.org/officeDocument/2006/relationships/hyperlink" Target="https://www.solarquotes.com.au/battery-storage/reviews/sofar-review.html" TargetMode="External"/><Relationship Id="rId_hyperlink_432" Type="http://schemas.openxmlformats.org/officeDocument/2006/relationships/hyperlink" Target="https://www.solarquotes.com.au/glossary.html#lifepo" TargetMode="External"/><Relationship Id="rId_hyperlink_433" Type="http://schemas.openxmlformats.org/officeDocument/2006/relationships/hyperlink" Target="https://www.solarquotes.com.au/wp-content/uploads/2023/01/Sofar-PowerAll-Datasheet.pdf" TargetMode="External"/><Relationship Id="rId_hyperlink_434" Type="http://schemas.openxmlformats.org/officeDocument/2006/relationships/hyperlink" Target="https://www.solarquotes.com.au/wp-content/uploads/2025/05/Sofar-Battery-Products-Limited-Warranty.pdf" TargetMode="External"/><Relationship Id="rId_hyperlink_435" Type="http://schemas.openxmlformats.org/officeDocument/2006/relationships/hyperlink" Target="https://www.solarquotes.com.au/battery-storage/reviews/sofar-review.html" TargetMode="External"/><Relationship Id="rId_hyperlink_436" Type="http://schemas.openxmlformats.org/officeDocument/2006/relationships/hyperlink" Target="https://www.solarquotes.com.au/glossary.html#lifepo" TargetMode="External"/><Relationship Id="rId_hyperlink_437" Type="http://schemas.openxmlformats.org/officeDocument/2006/relationships/hyperlink" Target="https://www.solarquotes.com.au/wp-content/uploads/2023/01/Sofar-PowerAll-Datasheet.pdf" TargetMode="External"/><Relationship Id="rId_hyperlink_438" Type="http://schemas.openxmlformats.org/officeDocument/2006/relationships/hyperlink" Target="https://www.solarquotes.com.au/wp-content/uploads/2025/05/Sofar-Battery-Products-Limited-Warranty.pdf" TargetMode="External"/><Relationship Id="rId_hyperlink_439" Type="http://schemas.openxmlformats.org/officeDocument/2006/relationships/hyperlink" Target="https://www.solarquotes.com.au/battery-storage/reviews/sofar-review.html" TargetMode="External"/><Relationship Id="rId_hyperlink_440" Type="http://schemas.openxmlformats.org/officeDocument/2006/relationships/hyperlink" Target="https://www.solarquotes.com.au/glossary.html#lifepo" TargetMode="External"/><Relationship Id="rId_hyperlink_441" Type="http://schemas.openxmlformats.org/officeDocument/2006/relationships/hyperlink" Target="https://www.solarquotes.com.au/wp-content/uploads/2023/01/Sofar-PowerAll-Datasheet.pdf" TargetMode="External"/><Relationship Id="rId_hyperlink_442" Type="http://schemas.openxmlformats.org/officeDocument/2006/relationships/hyperlink" Target="https://www.solarquotes.com.au/wp-content/uploads/2025/05/Sofar-Battery-Products-Limited-Warranty.pdf" TargetMode="External"/><Relationship Id="rId_hyperlink_443" Type="http://schemas.openxmlformats.org/officeDocument/2006/relationships/hyperlink" Target="https://www.solarquotes.com.au/battery-storage/reviews/sofar-review.html" TargetMode="External"/><Relationship Id="rId_hyperlink_444" Type="http://schemas.openxmlformats.org/officeDocument/2006/relationships/hyperlink" Target="https://www.solarquotes.com.au/glossary.html#lifepo" TargetMode="External"/><Relationship Id="rId_hyperlink_445" Type="http://schemas.openxmlformats.org/officeDocument/2006/relationships/hyperlink" Target="https://www.solarquotes.com.au/wp-content/uploads/2025/12/solax-tsys-hs51-datasheet-en-au.pdf" TargetMode="External"/><Relationship Id="rId_hyperlink_446" Type="http://schemas.openxmlformats.org/officeDocument/2006/relationships/hyperlink" Target="https://www.solarquotes.com.au/wp-content/uploads/2020/11/2025-au-warranty-terms-conditions.pdf" TargetMode="External"/><Relationship Id="rId_hyperlink_447" Type="http://schemas.openxmlformats.org/officeDocument/2006/relationships/hyperlink" Target="https://www.solarquotes.com.au/battery-storage/reviews/solax-power-review.html" TargetMode="External"/><Relationship Id="rId_hyperlink_448" Type="http://schemas.openxmlformats.org/officeDocument/2006/relationships/hyperlink" Target="https://www.solarquotes.com.au/glossary.html#lifepo" TargetMode="External"/><Relationship Id="rId_hyperlink_449" Type="http://schemas.openxmlformats.org/officeDocument/2006/relationships/hyperlink" Target="https://www.solarquotes.com.au/wp-content/uploads/2025/12/solax-tsys-hs51-datasheet-en-au.pdf" TargetMode="External"/><Relationship Id="rId_hyperlink_450" Type="http://schemas.openxmlformats.org/officeDocument/2006/relationships/hyperlink" Target="https://www.solarquotes.com.au/wp-content/uploads/2020/11/2025-au-warranty-terms-conditions.pdf" TargetMode="External"/><Relationship Id="rId_hyperlink_451" Type="http://schemas.openxmlformats.org/officeDocument/2006/relationships/hyperlink" Target="https://www.solarquotes.com.au/battery-storage/reviews/solax-power-review.html" TargetMode="External"/><Relationship Id="rId_hyperlink_452" Type="http://schemas.openxmlformats.org/officeDocument/2006/relationships/hyperlink" Target="https://www.solarquotes.com.au/glossary.html#lifepo" TargetMode="External"/><Relationship Id="rId_hyperlink_453" Type="http://schemas.openxmlformats.org/officeDocument/2006/relationships/hyperlink" Target="https://www.solarquotes.com.au/wp-content/uploads/2025/12/solax-tsys-hs51-datasheet-en-au.pdf" TargetMode="External"/><Relationship Id="rId_hyperlink_454" Type="http://schemas.openxmlformats.org/officeDocument/2006/relationships/hyperlink" Target="https://www.solarquotes.com.au/wp-content/uploads/2020/11/2025-au-warranty-terms-conditions.pdf" TargetMode="External"/><Relationship Id="rId_hyperlink_455" Type="http://schemas.openxmlformats.org/officeDocument/2006/relationships/hyperlink" Target="https://www.solarquotes.com.au/battery-storage/reviews/solax-power-review.html" TargetMode="External"/><Relationship Id="rId_hyperlink_456" Type="http://schemas.openxmlformats.org/officeDocument/2006/relationships/hyperlink" Target="https://www.solarquotes.com.au/glossary.html#lifepo" TargetMode="External"/><Relationship Id="rId_hyperlink_457" Type="http://schemas.openxmlformats.org/officeDocument/2006/relationships/hyperlink" Target="https://www.solarquotes.com.au/wp-content/uploads/2025/12/solax-tsys-hs51-datasheet-en-au.pdf" TargetMode="External"/><Relationship Id="rId_hyperlink_458" Type="http://schemas.openxmlformats.org/officeDocument/2006/relationships/hyperlink" Target="https://www.solarquotes.com.au/wp-content/uploads/2020/11/2025-au-warranty-terms-conditions.pdf" TargetMode="External"/><Relationship Id="rId_hyperlink_459" Type="http://schemas.openxmlformats.org/officeDocument/2006/relationships/hyperlink" Target="https://www.solarquotes.com.au/battery-storage/reviews/solax-power-review.html" TargetMode="External"/><Relationship Id="rId_hyperlink_460" Type="http://schemas.openxmlformats.org/officeDocument/2006/relationships/hyperlink" Target="https://www.solarquotes.com.au/glossary.html#lifepo" TargetMode="External"/><Relationship Id="rId_hyperlink_461" Type="http://schemas.openxmlformats.org/officeDocument/2006/relationships/hyperlink" Target="https://www.solarquotes.com.au/wp-content/uploads/2025/12/solax-tsys-hs51-datasheet-en-au.pdf" TargetMode="External"/><Relationship Id="rId_hyperlink_462" Type="http://schemas.openxmlformats.org/officeDocument/2006/relationships/hyperlink" Target="https://www.solarquotes.com.au/wp-content/uploads/2020/11/2025-au-warranty-terms-conditions.pdf" TargetMode="External"/><Relationship Id="rId_hyperlink_463" Type="http://schemas.openxmlformats.org/officeDocument/2006/relationships/hyperlink" Target="https://www.solarquotes.com.au/battery-storage/reviews/solax-power-review.html" TargetMode="External"/><Relationship Id="rId_hyperlink_464" Type="http://schemas.openxmlformats.org/officeDocument/2006/relationships/hyperlink" Target="https://www.solarquotes.com.au/glossary.html#lifepo" TargetMode="External"/><Relationship Id="rId_hyperlink_465" Type="http://schemas.openxmlformats.org/officeDocument/2006/relationships/hyperlink" Target="https://www.solarquotes.com.au/wp-content/uploads/2025/12/solax-tsys-hs51-datasheet-en-au.pdf" TargetMode="External"/><Relationship Id="rId_hyperlink_466" Type="http://schemas.openxmlformats.org/officeDocument/2006/relationships/hyperlink" Target="https://www.solarquotes.com.au/wp-content/uploads/2020/11/2025-au-warranty-terms-conditions.pdf" TargetMode="External"/><Relationship Id="rId_hyperlink_467" Type="http://schemas.openxmlformats.org/officeDocument/2006/relationships/hyperlink" Target="https://www.solarquotes.com.au/battery-storage/reviews/solax-power-review.html" TargetMode="External"/><Relationship Id="rId_hyperlink_468" Type="http://schemas.openxmlformats.org/officeDocument/2006/relationships/hyperlink" Target="https://www.solarquotes.com.au/glossary.html#lifepo" TargetMode="External"/><Relationship Id="rId_hyperlink_469" Type="http://schemas.openxmlformats.org/officeDocument/2006/relationships/hyperlink" Target="https://www.solarquotes.com.au/wp-content/uploads/2025/12/solax-tsys-hs51-datasheet-en-au.pdf" TargetMode="External"/><Relationship Id="rId_hyperlink_470" Type="http://schemas.openxmlformats.org/officeDocument/2006/relationships/hyperlink" Target="https://www.solarquotes.com.au/wp-content/uploads/2020/11/2025-au-warranty-terms-conditions.pdf" TargetMode="External"/><Relationship Id="rId_hyperlink_471" Type="http://schemas.openxmlformats.org/officeDocument/2006/relationships/hyperlink" Target="https://www.solarquotes.com.au/battery-storage/reviews/solax-power-review.html" TargetMode="External"/><Relationship Id="rId_hyperlink_472" Type="http://schemas.openxmlformats.org/officeDocument/2006/relationships/hyperlink" Target="https://www.solarquotes.com.au/glossary.html#lifepo" TargetMode="External"/><Relationship Id="rId_hyperlink_473" Type="http://schemas.openxmlformats.org/officeDocument/2006/relationships/hyperlink" Target="https://www.solarquotes.com.au/wp-content/uploads/2020/11/solax-x1-ies-datasheet-en-au.pdf" TargetMode="External"/><Relationship Id="rId_hyperlink_474" Type="http://schemas.openxmlformats.org/officeDocument/2006/relationships/hyperlink" Target="https://www.solarquotes.com.au/wp-content/uploads/2020/11/2025-au-warranty-terms-conditions.pdf" TargetMode="External"/><Relationship Id="rId_hyperlink_475" Type="http://schemas.openxmlformats.org/officeDocument/2006/relationships/hyperlink" Target="https://www.solarquotes.com.au/battery-storage/reviews/solax-power-review.html" TargetMode="External"/><Relationship Id="rId_hyperlink_476" Type="http://schemas.openxmlformats.org/officeDocument/2006/relationships/hyperlink" Target="https://www.solarquotes.com.au/glossary.html#lifepo" TargetMode="External"/><Relationship Id="rId_hyperlink_477" Type="http://schemas.openxmlformats.org/officeDocument/2006/relationships/hyperlink" Target="https://www.solarquotes.com.au/wp-content/uploads/2020/11/solax-x1-ies-datasheet-en-au.pdf" TargetMode="External"/><Relationship Id="rId_hyperlink_478" Type="http://schemas.openxmlformats.org/officeDocument/2006/relationships/hyperlink" Target="https://www.solarquotes.com.au/wp-content/uploads/2020/11/2025-au-warranty-terms-conditions.pdf" TargetMode="External"/><Relationship Id="rId_hyperlink_479" Type="http://schemas.openxmlformats.org/officeDocument/2006/relationships/hyperlink" Target="https://www.solarquotes.com.au/battery-storage/reviews/solax-power-review.html" TargetMode="External"/><Relationship Id="rId_hyperlink_480" Type="http://schemas.openxmlformats.org/officeDocument/2006/relationships/hyperlink" Target="https://www.solarquotes.com.au/glossary.html#lifepo" TargetMode="External"/><Relationship Id="rId_hyperlink_481" Type="http://schemas.openxmlformats.org/officeDocument/2006/relationships/hyperlink" Target="https://www.solarquotes.com.au/wp-content/uploads/2020/11/solax-x1-ies-datasheet-en-au.pdf" TargetMode="External"/><Relationship Id="rId_hyperlink_482" Type="http://schemas.openxmlformats.org/officeDocument/2006/relationships/hyperlink" Target="https://www.solarquotes.com.au/wp-content/uploads/2020/11/2025-au-warranty-terms-conditions.pdf" TargetMode="External"/><Relationship Id="rId_hyperlink_483" Type="http://schemas.openxmlformats.org/officeDocument/2006/relationships/hyperlink" Target="https://www.solarquotes.com.au/battery-storage/reviews/solax-power-review.html" TargetMode="External"/><Relationship Id="rId_hyperlink_484" Type="http://schemas.openxmlformats.org/officeDocument/2006/relationships/hyperlink" Target="https://www.solarquotes.com.au/glossary.html#lifepo" TargetMode="External"/><Relationship Id="rId_hyperlink_485" Type="http://schemas.openxmlformats.org/officeDocument/2006/relationships/hyperlink" Target="https://www.solarquotes.com.au/wp-content/uploads/2025/12/solax-x3-ies-p-datasheet-en-au.pdf" TargetMode="External"/><Relationship Id="rId_hyperlink_486" Type="http://schemas.openxmlformats.org/officeDocument/2006/relationships/hyperlink" Target="https://www.solarquotes.com.au/wp-content/uploads/2020/11/2025-au-warranty-terms-conditions.pdf" TargetMode="External"/><Relationship Id="rId_hyperlink_487" Type="http://schemas.openxmlformats.org/officeDocument/2006/relationships/hyperlink" Target="https://www.solarquotes.com.au/battery-storage/reviews/solax-power-review.html" TargetMode="External"/><Relationship Id="rId_hyperlink_488" Type="http://schemas.openxmlformats.org/officeDocument/2006/relationships/hyperlink" Target="https://www.solarquotes.com.au/glossary.html#lifepo" TargetMode="External"/><Relationship Id="rId_hyperlink_489" Type="http://schemas.openxmlformats.org/officeDocument/2006/relationships/hyperlink" Target="https://www.solarquotes.com.au/wp-content/uploads/2020/11/solax-x1-ies-datasheet-en-au.pdf" TargetMode="External"/><Relationship Id="rId_hyperlink_490" Type="http://schemas.openxmlformats.org/officeDocument/2006/relationships/hyperlink" Target="https://www.solarquotes.com.au/wp-content/uploads/2020/11/2025-au-warranty-terms-conditions.pdf" TargetMode="External"/><Relationship Id="rId_hyperlink_491" Type="http://schemas.openxmlformats.org/officeDocument/2006/relationships/hyperlink" Target="https://www.solarquotes.com.au/battery-storage/reviews/solax-power-review.html" TargetMode="External"/><Relationship Id="rId_hyperlink_492" Type="http://schemas.openxmlformats.org/officeDocument/2006/relationships/hyperlink" Target="https://www.solarquotes.com.au/glossary.html#lifepo" TargetMode="External"/><Relationship Id="rId_hyperlink_493" Type="http://schemas.openxmlformats.org/officeDocument/2006/relationships/hyperlink" Target="https://www.solarquotes.com.au/wp-content/uploads/2020/11/solax-x1-ies-datasheet-en-au.pdf" TargetMode="External"/><Relationship Id="rId_hyperlink_494" Type="http://schemas.openxmlformats.org/officeDocument/2006/relationships/hyperlink" Target="https://www.solarquotes.com.au/wp-content/uploads/2020/11/2025-au-warranty-terms-conditions.pdf" TargetMode="External"/><Relationship Id="rId_hyperlink_495" Type="http://schemas.openxmlformats.org/officeDocument/2006/relationships/hyperlink" Target="https://www.solarquotes.com.au/battery-storage/reviews/solax-power-review.html" TargetMode="External"/><Relationship Id="rId_hyperlink_496" Type="http://schemas.openxmlformats.org/officeDocument/2006/relationships/hyperlink" Target="https://www.solarquotes.com.au/glossary.html#lifepo" TargetMode="External"/><Relationship Id="rId_hyperlink_497" Type="http://schemas.openxmlformats.org/officeDocument/2006/relationships/hyperlink" Target="https://www.solarquotes.com.au/wp-content/uploads/2025/12/solax-x3-ies-p-datasheet-en-au.pdf" TargetMode="External"/><Relationship Id="rId_hyperlink_498" Type="http://schemas.openxmlformats.org/officeDocument/2006/relationships/hyperlink" Target="https://www.solarquotes.com.au/wp-content/uploads/2020/11/2025-au-warranty-terms-conditions.pdf" TargetMode="External"/><Relationship Id="rId_hyperlink_499" Type="http://schemas.openxmlformats.org/officeDocument/2006/relationships/hyperlink" Target="https://www.solarquotes.com.au/battery-storage/reviews/solax-power-review.html" TargetMode="External"/><Relationship Id="rId_hyperlink_500" Type="http://schemas.openxmlformats.org/officeDocument/2006/relationships/hyperlink" Target="https://www.solarquotes.com.au/glossary.html#lifepo" TargetMode="External"/><Relationship Id="rId_hyperlink_501" Type="http://schemas.openxmlformats.org/officeDocument/2006/relationships/hyperlink" Target="https://www.solarquotes.com.au/wp-content/uploads/2025/12/solax-x3-ies-p-datasheet-en-au.pdf" TargetMode="External"/><Relationship Id="rId_hyperlink_502" Type="http://schemas.openxmlformats.org/officeDocument/2006/relationships/hyperlink" Target="https://www.solarquotes.com.au/wp-content/uploads/2020/11/2025-au-warranty-terms-conditions.pdf" TargetMode="External"/><Relationship Id="rId_hyperlink_503" Type="http://schemas.openxmlformats.org/officeDocument/2006/relationships/hyperlink" Target="https://www.solarquotes.com.au/battery-storage/reviews/solax-power-review.html" TargetMode="External"/><Relationship Id="rId_hyperlink_504" Type="http://schemas.openxmlformats.org/officeDocument/2006/relationships/hyperlink" Target="https://www.solarquotes.com.au/blog/bluetti-home-battery-mb2923/" TargetMode="External"/><Relationship Id="rId_hyperlink_505" Type="http://schemas.openxmlformats.org/officeDocument/2006/relationships/hyperlink" Target="https://www.solarquotes.com.au/glossary.html#lifepo" TargetMode="External"/><Relationship Id="rId_hyperlink_506" Type="http://schemas.openxmlformats.org/officeDocument/2006/relationships/hyperlink" Target="https://www.solarquotes.com.au/wp-content/uploads/2024/05/EP760-Data-Sheet.pdf" TargetMode="External"/><Relationship Id="rId_hyperlink_507" Type="http://schemas.openxmlformats.org/officeDocument/2006/relationships/hyperlink" Target="https://www.solarquotes.com.au/wp-content/uploads/2024/09/blueti-760-warranty.pdf" TargetMode="External"/><Relationship Id="rId_hyperlink_508" Type="http://schemas.openxmlformats.org/officeDocument/2006/relationships/hyperlink" Target="https://www.solarquotes.com.au/battery-storage/reviews/bluetti-review.html" TargetMode="External"/><Relationship Id="rId_hyperlink_509" Type="http://schemas.openxmlformats.org/officeDocument/2006/relationships/hyperlink" Target="https://www.solarquotes.com.au/glossary.html#lifepo" TargetMode="External"/><Relationship Id="rId_hyperlink_510" Type="http://schemas.openxmlformats.org/officeDocument/2006/relationships/hyperlink" Target="https://www.solarquotes.com.au/wp-content/uploads/2025/07/System-Datasheet.pdf" TargetMode="External"/><Relationship Id="rId_hyperlink_511" Type="http://schemas.openxmlformats.org/officeDocument/2006/relationships/hyperlink" Target="https://www.solarquotes.com.au/wp-content/uploads/2025/07/FranklinWH-AU-Warranty.pdf" TargetMode="External"/><Relationship Id="rId_hyperlink_512" Type="http://schemas.openxmlformats.org/officeDocument/2006/relationships/hyperlink" Target="https://www.solarquotes.com.au/battery-storage/reviews/franklinwh-review.html" TargetMode="External"/><Relationship Id="rId_hyperlink_513" Type="http://schemas.openxmlformats.org/officeDocument/2006/relationships/hyperlink" Target="https://www.solarquotes.com.au/glossary.html#lifepo" TargetMode="External"/><Relationship Id="rId_hyperlink_514" Type="http://schemas.openxmlformats.org/officeDocument/2006/relationships/hyperlink" Target="https://www.solarquotes.com.au/wp-content/uploads/2025/07/System-Datasheet.pdf" TargetMode="External"/><Relationship Id="rId_hyperlink_515" Type="http://schemas.openxmlformats.org/officeDocument/2006/relationships/hyperlink" Target="https://www.solarquotes.com.au/wp-content/uploads/2025/07/FranklinWH-AU-Warranty.pdf" TargetMode="External"/><Relationship Id="rId_hyperlink_516" Type="http://schemas.openxmlformats.org/officeDocument/2006/relationships/hyperlink" Target="https://www.solarquotes.com.au/battery-storage/reviews/franklinwh-review.html" TargetMode="External"/><Relationship Id="rId_hyperlink_517" Type="http://schemas.openxmlformats.org/officeDocument/2006/relationships/hyperlink" Target="https://www.solarquotes.com.au/glossary.html#lifepo" TargetMode="External"/><Relationship Id="rId_hyperlink_518" Type="http://schemas.openxmlformats.org/officeDocument/2006/relationships/hyperlink" Target="https://www.solarquotes.com.au/wp-content/uploads/2025/07/System-Datasheet.pdf" TargetMode="External"/><Relationship Id="rId_hyperlink_519" Type="http://schemas.openxmlformats.org/officeDocument/2006/relationships/hyperlink" Target="https://www.solarquotes.com.au/wp-content/uploads/2025/07/FranklinWH-AU-Warranty.pdf" TargetMode="External"/><Relationship Id="rId_hyperlink_520" Type="http://schemas.openxmlformats.org/officeDocument/2006/relationships/hyperlink" Target="https://www.solarquotes.com.au/battery-storage/reviews/franklinwh-review.html" TargetMode="External"/><Relationship Id="rId_hyperlink_521" Type="http://schemas.openxmlformats.org/officeDocument/2006/relationships/hyperlink" Target="https://www.solarquotes.com.au/blog/heard-the-whispr/" TargetMode="External"/><Relationship Id="rId_hyperlink_522" Type="http://schemas.openxmlformats.org/officeDocument/2006/relationships/hyperlink" Target="https://www.solarquotes.com.au/glossary.html#lifepo" TargetMode="External"/><Relationship Id="rId_hyperlink_523" Type="http://schemas.openxmlformats.org/officeDocument/2006/relationships/hyperlink" Target="https://www.solarquotes.com.au/wp-content/uploads/2025/12/Whispr_Series_Specifications.pdf" TargetMode="External"/><Relationship Id="rId_hyperlink_524" Type="http://schemas.openxmlformats.org/officeDocument/2006/relationships/hyperlink" Target="https://www.solarquotes.com.au/wp-content/uploads/2025/12/Whispr_Series_Warranty_Statement.pdf" TargetMode="External"/><Relationship Id="rId_hyperlink_525" Type="http://schemas.openxmlformats.org/officeDocument/2006/relationships/hyperlink" Target="https://www.solarquotes.com.au/battery-storage/reviews/powerplus-energy-review.html" TargetMode="External"/><Relationship Id="rId_hyperlink_526" Type="http://schemas.openxmlformats.org/officeDocument/2006/relationships/hyperlink" Target="https://www.solarquotes.com.au/blog/heard-the-whispr/" TargetMode="External"/><Relationship Id="rId_hyperlink_527" Type="http://schemas.openxmlformats.org/officeDocument/2006/relationships/hyperlink" Target="https://www.solarquotes.com.au/glossary.html#lifepo" TargetMode="External"/><Relationship Id="rId_hyperlink_528" Type="http://schemas.openxmlformats.org/officeDocument/2006/relationships/hyperlink" Target="https://www.solarquotes.com.au/wp-content/uploads/2025/12/Whispr_Series_Specifications.pdf" TargetMode="External"/><Relationship Id="rId_hyperlink_529" Type="http://schemas.openxmlformats.org/officeDocument/2006/relationships/hyperlink" Target="https://www.solarquotes.com.au/wp-content/uploads/2025/12/Whispr_Series_Warranty_Statement.pdf" TargetMode="External"/><Relationship Id="rId_hyperlink_530" Type="http://schemas.openxmlformats.org/officeDocument/2006/relationships/hyperlink" Target="https://www.solarquotes.com.au/battery-storage/reviews/powerplus-energy-review.html" TargetMode="External"/><Relationship Id="rId_hyperlink_531" Type="http://schemas.openxmlformats.org/officeDocument/2006/relationships/hyperlink" Target="https://www.solarquotes.com.au/blog/heard-the-whispr/" TargetMode="External"/><Relationship Id="rId_hyperlink_532" Type="http://schemas.openxmlformats.org/officeDocument/2006/relationships/hyperlink" Target="https://www.solarquotes.com.au/glossary.html#lifepo" TargetMode="External"/><Relationship Id="rId_hyperlink_533" Type="http://schemas.openxmlformats.org/officeDocument/2006/relationships/hyperlink" Target="https://www.solarquotes.com.au/wp-content/uploads/2025/12/Whispr_Series_Specifications.pdf" TargetMode="External"/><Relationship Id="rId_hyperlink_534" Type="http://schemas.openxmlformats.org/officeDocument/2006/relationships/hyperlink" Target="https://www.solarquotes.com.au/wp-content/uploads/2025/12/Whispr_Series_Warranty_Statement.pdf" TargetMode="External"/><Relationship Id="rId_hyperlink_535" Type="http://schemas.openxmlformats.org/officeDocument/2006/relationships/hyperlink" Target="https://www.solarquotes.com.au/battery-storage/reviews/powerplus-energy-review.html" TargetMode="External"/><Relationship Id="rId_hyperlink_536" Type="http://schemas.openxmlformats.org/officeDocument/2006/relationships/hyperlink" Target="https://www.solarquotes.com.au/blog/heard-the-whispr/" TargetMode="External"/><Relationship Id="rId_hyperlink_537" Type="http://schemas.openxmlformats.org/officeDocument/2006/relationships/hyperlink" Target="https://www.solarquotes.com.au/glossary.html#lifepo" TargetMode="External"/><Relationship Id="rId_hyperlink_538" Type="http://schemas.openxmlformats.org/officeDocument/2006/relationships/hyperlink" Target="https://www.solarquotes.com.au/wp-content/uploads/2025/12/Whispr_Series_Specifications.pdf" TargetMode="External"/><Relationship Id="rId_hyperlink_539" Type="http://schemas.openxmlformats.org/officeDocument/2006/relationships/hyperlink" Target="https://www.solarquotes.com.au/wp-content/uploads/2025/12/Whispr_Series_Warranty_Statement.pdf" TargetMode="External"/><Relationship Id="rId_hyperlink_540" Type="http://schemas.openxmlformats.org/officeDocument/2006/relationships/hyperlink" Target="https://www.solarquotes.com.au/battery-storage/reviews/powerplus-energy-review.html" TargetMode="External"/><Relationship Id="rId_hyperlink_541" Type="http://schemas.openxmlformats.org/officeDocument/2006/relationships/hyperlink" Target="https://www.solarquotes.com.au/blog/sonnen-evo-battery-review/" TargetMode="External"/><Relationship Id="rId_hyperlink_542" Type="http://schemas.openxmlformats.org/officeDocument/2006/relationships/hyperlink" Target="https://www.solarquotes.com.au/glossary.html#lifepo" TargetMode="External"/><Relationship Id="rId_hyperlink_543" Type="http://schemas.openxmlformats.org/officeDocument/2006/relationships/hyperlink" Target="https://www.solarquotes.com.au/wp-content/uploads/2022/03/250429_Datasheet_sonnenBatterie_Evo_AU.pdf" TargetMode="External"/><Relationship Id="rId_hyperlink_544" Type="http://schemas.openxmlformats.org/officeDocument/2006/relationships/hyperlink" Target="https://www.solarquotes.com.au/wp-content/uploads/2022/03/sonnen-warranty-with-PDRS-addendum.pdf" TargetMode="External"/><Relationship Id="rId_hyperlink_545" Type="http://schemas.openxmlformats.org/officeDocument/2006/relationships/hyperlink" Target="https://www.solarquotes.com.au/battery-storage/reviews/sonnen-review.html" TargetMode="External"/><Relationship Id="rId_hyperlink_546" Type="http://schemas.openxmlformats.org/officeDocument/2006/relationships/hyperlink" Target="https://www.solarquotes.com.au/glossary.html#lifepo" TargetMode="External"/><Relationship Id="rId_hyperlink_547" Type="http://schemas.openxmlformats.org/officeDocument/2006/relationships/hyperlink" Target="https://www.solarquotes.com.au/wp-content/uploads/2024/07/LAVO_Storage-S2_Data_Sheet.pdf" TargetMode="External"/><Relationship Id="rId_hyperlink_548" Type="http://schemas.openxmlformats.org/officeDocument/2006/relationships/hyperlink" Target="https://www.solarquotes.com.au/wp-content/uploads/2024/07/S2LifeUnit-Battery-Warranty.pdf" TargetMode="External"/><Relationship Id="rId_hyperlink_549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3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2" t="str">
        <f>HYPERLINK("https://www.solarquotes.com.au/blog/sungrow-battery-home-installation/","Yes, review here.")</f>
        <v>Yes, review here.</v>
      </c>
      <c r="D3" s="2" t="str">
        <f>HYPERLINK("https://www.solarquotes.com.au/glossary.html#lifepo","Lithium Iron Phosphate")</f>
        <v>Lithium Iron Phosphate</v>
      </c>
      <c r="E3" s="1" t="s">
        <v>24</v>
      </c>
      <c r="F3" s="1" t="s">
        <v>25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2" t="str">
        <f>HYPERLINK("https://www.solarquotes.com.au/wp-content/uploads/2021/05/Sungrow-SBR-Datasheet.pdf","Yes")</f>
        <v>Yes</v>
      </c>
      <c r="S3" s="2" t="str">
        <f>HYPERLINK("https://www.solarquotes.com.au/wp-content/uploads/2021/05/WD_202410_Term_Sungrow-HV-Battery-Limited-Warranty_V8.0.pdf","Yes")</f>
        <v>Yes</v>
      </c>
      <c r="T3" s="1" t="s">
        <v>36</v>
      </c>
      <c r="U3" s="2" t="str">
        <f>HYPERLINK("https://www.solarquotes.com.au/battery-storage/reviews/sungrow-review.html","Here")</f>
        <v>Here</v>
      </c>
    </row>
    <row r="4" spans="1:52">
      <c r="A4" s="1" t="s">
        <v>37</v>
      </c>
      <c r="B4" s="1" t="s">
        <v>38</v>
      </c>
      <c r="C4" s="2" t="str">
        <f>HYPERLINK("https://www.solarquotes.com.au/blog/sungrow-battery-home-installation/","Yes, review here.")</f>
        <v>Yes, review here.</v>
      </c>
      <c r="D4" s="2" t="str">
        <f>HYPERLINK("https://www.solarquotes.com.au/glossary.html#lifepo","Lithium Iron Phosphate")</f>
        <v>Lithium Iron Phosphate</v>
      </c>
      <c r="E4" s="1" t="s">
        <v>24</v>
      </c>
      <c r="F4" s="1" t="s">
        <v>39</v>
      </c>
      <c r="G4" s="1" t="s">
        <v>39</v>
      </c>
      <c r="H4" s="1" t="s">
        <v>26</v>
      </c>
      <c r="I4" s="1" t="s">
        <v>40</v>
      </c>
      <c r="J4" s="1" t="s">
        <v>41</v>
      </c>
      <c r="K4" s="1" t="s">
        <v>42</v>
      </c>
      <c r="L4" s="1" t="s">
        <v>30</v>
      </c>
      <c r="M4" s="1" t="s">
        <v>31</v>
      </c>
      <c r="N4" s="1" t="s">
        <v>32</v>
      </c>
      <c r="O4" s="1" t="s">
        <v>33</v>
      </c>
      <c r="P4" s="1" t="s">
        <v>34</v>
      </c>
      <c r="Q4" s="1" t="s">
        <v>43</v>
      </c>
      <c r="R4" s="2" t="str">
        <f>HYPERLINK("https://www.solarquotes.com.au/wp-content/uploads/2021/05/Sungrow-SBR-Datasheet.pdf","Yes")</f>
        <v>Yes</v>
      </c>
      <c r="S4" s="2" t="str">
        <f>HYPERLINK("https://www.solarquotes.com.au/wp-content/uploads/2021/05/WD_202410_Term_Sungrow-HV-Battery-Limited-Warranty_V8.0.pdf","Yes")</f>
        <v>Yes</v>
      </c>
      <c r="T4" s="1" t="s">
        <v>44</v>
      </c>
      <c r="U4" s="2" t="str">
        <f>HYPERLINK("https://www.solarquotes.com.au/battery-storage/reviews/sungrow-review.html","Here")</f>
        <v>Here</v>
      </c>
    </row>
    <row r="5" spans="1:52">
      <c r="A5" s="1" t="s">
        <v>45</v>
      </c>
      <c r="B5" s="1" t="s">
        <v>46</v>
      </c>
      <c r="C5" s="2" t="str">
        <f>HYPERLINK("https://www.solarquotes.com.au/blog/sungrow-battery-home-installation/","Yes, review here.")</f>
        <v>Yes, review here.</v>
      </c>
      <c r="D5" s="2" t="str">
        <f>HYPERLINK("https://www.solarquotes.com.au/glossary.html#lifepo","Lithium Iron Phosphate")</f>
        <v>Lithium Iron Phosphate</v>
      </c>
      <c r="E5" s="1" t="s">
        <v>24</v>
      </c>
      <c r="F5" s="1" t="s">
        <v>47</v>
      </c>
      <c r="G5" s="1" t="s">
        <v>47</v>
      </c>
      <c r="H5" s="1" t="s">
        <v>26</v>
      </c>
      <c r="I5" s="1" t="s">
        <v>40</v>
      </c>
      <c r="J5" s="1" t="s">
        <v>48</v>
      </c>
      <c r="K5" s="1" t="s">
        <v>49</v>
      </c>
      <c r="L5" s="1" t="s">
        <v>30</v>
      </c>
      <c r="M5" s="1" t="s">
        <v>31</v>
      </c>
      <c r="N5" s="1" t="s">
        <v>32</v>
      </c>
      <c r="O5" s="1" t="s">
        <v>33</v>
      </c>
      <c r="P5" s="1" t="s">
        <v>34</v>
      </c>
      <c r="Q5" s="1" t="s">
        <v>50</v>
      </c>
      <c r="R5" s="2" t="str">
        <f>HYPERLINK("https://www.solarquotes.com.au/wp-content/uploads/2021/05/Sungrow-SBR-Datasheet.pdf","Yes")</f>
        <v>Yes</v>
      </c>
      <c r="S5" s="2" t="str">
        <f>HYPERLINK("https://www.solarquotes.com.au/wp-content/uploads/2021/05/WD_202410_Term_Sungrow-HV-Battery-Limited-Warranty_V8.0.pdf","Yes")</f>
        <v>Yes</v>
      </c>
      <c r="T5" s="1" t="s">
        <v>51</v>
      </c>
      <c r="U5" s="2" t="str">
        <f>HYPERLINK("https://www.solarquotes.com.au/battery-storage/reviews/sungrow-review.html","Here")</f>
        <v>Here</v>
      </c>
    </row>
    <row r="6" spans="1:52">
      <c r="A6" s="1" t="s">
        <v>52</v>
      </c>
      <c r="B6" s="1" t="s">
        <v>53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HYPERLINK("https://www.solarquotes.com.au/glossary.html#lifepo","Lithium Iron Phosphate")</f>
        <v>Lithium Iron Phosphate</v>
      </c>
      <c r="E6" s="1" t="s">
        <v>24</v>
      </c>
      <c r="F6" s="1" t="s">
        <v>54</v>
      </c>
      <c r="G6" s="1" t="s">
        <v>54</v>
      </c>
      <c r="H6" s="1" t="s">
        <v>26</v>
      </c>
      <c r="I6" s="1" t="s">
        <v>40</v>
      </c>
      <c r="J6" s="1" t="s">
        <v>55</v>
      </c>
      <c r="K6" s="1" t="s">
        <v>56</v>
      </c>
      <c r="L6" s="1" t="s">
        <v>30</v>
      </c>
      <c r="M6" s="1" t="s">
        <v>31</v>
      </c>
      <c r="N6" s="1" t="s">
        <v>32</v>
      </c>
      <c r="O6" s="1" t="s">
        <v>33</v>
      </c>
      <c r="P6" s="1" t="s">
        <v>34</v>
      </c>
      <c r="Q6" s="1" t="s">
        <v>57</v>
      </c>
      <c r="R6" s="2" t="str">
        <f>HYPERLINK("https://www.solarquotes.com.au/wp-content/uploads/2021/05/Sungrow-SBR-Datasheet.pdf","Yes")</f>
        <v>Yes</v>
      </c>
      <c r="S6" s="2" t="str">
        <f>HYPERLINK("https://www.solarquotes.com.au/wp-content/uploads/2021/05/WD_202410_Term_Sungrow-HV-Battery-Limited-Warranty_V8.0.pdf","Yes")</f>
        <v>Yes</v>
      </c>
      <c r="T6" s="1" t="s">
        <v>51</v>
      </c>
      <c r="U6" s="2" t="str">
        <f>HYPERLINK("https://www.solarquotes.com.au/battery-storage/reviews/sungrow-review.html","Here")</f>
        <v>Here</v>
      </c>
    </row>
    <row r="7" spans="1:52">
      <c r="A7" s="1" t="s">
        <v>58</v>
      </c>
      <c r="B7" s="1" t="s">
        <v>59</v>
      </c>
      <c r="C7" s="2" t="str">
        <f>HYPERLINK("https://www.solarquotes.com.au/blog/sungrow-battery-home-installation/","Yes, review here.")</f>
        <v>Yes, review here.</v>
      </c>
      <c r="D7" s="2" t="str">
        <f>HYPERLINK("https://www.solarquotes.com.au/glossary.html#lifepo","Lithium Iron Phosphate")</f>
        <v>Lithium Iron Phosphate</v>
      </c>
      <c r="E7" s="1" t="s">
        <v>24</v>
      </c>
      <c r="F7" s="1" t="s">
        <v>60</v>
      </c>
      <c r="G7" s="1" t="s">
        <v>60</v>
      </c>
      <c r="H7" s="1" t="s">
        <v>26</v>
      </c>
      <c r="I7" s="1" t="s">
        <v>61</v>
      </c>
      <c r="J7" s="1" t="s">
        <v>62</v>
      </c>
      <c r="K7" s="1" t="s">
        <v>63</v>
      </c>
      <c r="L7" s="1" t="s">
        <v>30</v>
      </c>
      <c r="M7" s="1" t="s">
        <v>31</v>
      </c>
      <c r="N7" s="1" t="s">
        <v>32</v>
      </c>
      <c r="O7" s="1" t="s">
        <v>33</v>
      </c>
      <c r="P7" s="1" t="s">
        <v>34</v>
      </c>
      <c r="Q7" s="1" t="s">
        <v>64</v>
      </c>
      <c r="R7" s="2" t="str">
        <f>HYPERLINK("https://www.solarquotes.com.au/wp-content/uploads/2021/05/Sungrow-SBR-Datasheet.pdf","Yes")</f>
        <v>Yes</v>
      </c>
      <c r="S7" s="2" t="str">
        <f>HYPERLINK("https://www.solarquotes.com.au/wp-content/uploads/2021/05/WD_202410_Term_Sungrow-HV-Battery-Limited-Warranty_V8.0.pdf","Yes")</f>
        <v>Yes</v>
      </c>
      <c r="T7" s="1" t="s">
        <v>65</v>
      </c>
      <c r="U7" s="2" t="str">
        <f>HYPERLINK("https://www.solarquotes.com.au/battery-storage/reviews/sungrow-review.html","Here")</f>
        <v>Here</v>
      </c>
    </row>
    <row r="8" spans="1:52">
      <c r="A8" s="1" t="s">
        <v>66</v>
      </c>
      <c r="B8" s="1" t="s">
        <v>67</v>
      </c>
      <c r="C8" s="1" t="s">
        <v>68</v>
      </c>
      <c r="D8" s="1" t="s">
        <v>69</v>
      </c>
      <c r="E8" s="1" t="s">
        <v>24</v>
      </c>
      <c r="F8" s="1" t="s">
        <v>70</v>
      </c>
      <c r="G8" s="1" t="s">
        <v>70</v>
      </c>
      <c r="H8" s="1" t="s">
        <v>26</v>
      </c>
      <c r="I8" s="1" t="s">
        <v>71</v>
      </c>
      <c r="J8" s="1" t="s">
        <v>72</v>
      </c>
      <c r="K8" s="1" t="s">
        <v>73</v>
      </c>
      <c r="L8" s="1" t="s">
        <v>30</v>
      </c>
      <c r="M8" s="1" t="s">
        <v>31</v>
      </c>
      <c r="N8" s="1" t="s">
        <v>74</v>
      </c>
      <c r="O8" s="1" t="s">
        <v>33</v>
      </c>
      <c r="P8" s="1" t="s">
        <v>34</v>
      </c>
      <c r="Q8" s="1" t="s">
        <v>75</v>
      </c>
      <c r="R8" s="2" t="str">
        <f>HYPERLINK("https://www.solarquotes.com.au/wp-content/uploads/2024/05/sungrow-sbh-datasheet.pdf","Yes")</f>
        <v>Yes</v>
      </c>
      <c r="S8" s="2" t="str">
        <f>HYPERLINK("https://www.solarquotes.com.au/wp-content/uploads/2021/05/WD_202410_Term_Sungrow-HV-Battery-Limited-Warranty_V8.0.pdf","Yes")</f>
        <v>Yes</v>
      </c>
      <c r="T8" s="1" t="s">
        <v>76</v>
      </c>
      <c r="U8" s="2" t="str">
        <f>HYPERLINK("https://www.solarquotes.com.au/battery-storage/reviews/sungrow-review.html","Here")</f>
        <v>Here</v>
      </c>
    </row>
    <row r="9" spans="1:52">
      <c r="A9" s="1" t="s">
        <v>77</v>
      </c>
      <c r="B9" s="1" t="s">
        <v>78</v>
      </c>
      <c r="C9" s="1" t="s">
        <v>68</v>
      </c>
      <c r="D9" s="1" t="s">
        <v>69</v>
      </c>
      <c r="E9" s="1" t="s">
        <v>24</v>
      </c>
      <c r="F9" s="1" t="s">
        <v>79</v>
      </c>
      <c r="G9" s="1" t="s">
        <v>79</v>
      </c>
      <c r="H9" s="1" t="s">
        <v>26</v>
      </c>
      <c r="I9" s="1" t="s">
        <v>80</v>
      </c>
      <c r="J9" s="1" t="s">
        <v>81</v>
      </c>
      <c r="K9" s="1" t="s">
        <v>82</v>
      </c>
      <c r="L9" s="1" t="s">
        <v>30</v>
      </c>
      <c r="M9" s="1" t="s">
        <v>31</v>
      </c>
      <c r="N9" s="1" t="s">
        <v>74</v>
      </c>
      <c r="O9" s="1" t="s">
        <v>33</v>
      </c>
      <c r="P9" s="1" t="s">
        <v>34</v>
      </c>
      <c r="Q9" s="1" t="s">
        <v>83</v>
      </c>
      <c r="R9" s="2" t="str">
        <f>HYPERLINK("https://www.solarquotes.com.au/wp-content/uploads/2024/05/sungrow-sbh-datasheet.pdf","Yes")</f>
        <v>Yes</v>
      </c>
      <c r="S9" s="2" t="str">
        <f>HYPERLINK("https://www.solarquotes.com.au/wp-content/uploads/2021/05/WD_202410_Term_Sungrow-HV-Battery-Limited-Warranty_V8.0.pdf","Yes")</f>
        <v>Yes</v>
      </c>
      <c r="T9" s="1" t="s">
        <v>65</v>
      </c>
      <c r="U9" s="2" t="str">
        <f>HYPERLINK("https://www.solarquotes.com.au/battery-storage/reviews/sungrow-review.html","Here")</f>
        <v>Here</v>
      </c>
    </row>
    <row r="10" spans="1:52">
      <c r="A10" s="1" t="s">
        <v>84</v>
      </c>
      <c r="B10" s="1" t="s">
        <v>85</v>
      </c>
      <c r="C10" s="1" t="s">
        <v>68</v>
      </c>
      <c r="D10" s="1" t="s">
        <v>69</v>
      </c>
      <c r="E10" s="1" t="s">
        <v>24</v>
      </c>
      <c r="F10" s="1" t="s">
        <v>86</v>
      </c>
      <c r="G10" s="1" t="s">
        <v>86</v>
      </c>
      <c r="H10" s="1" t="s">
        <v>26</v>
      </c>
      <c r="I10" s="1" t="s">
        <v>80</v>
      </c>
      <c r="J10" s="1" t="s">
        <v>87</v>
      </c>
      <c r="K10" s="1" t="s">
        <v>88</v>
      </c>
      <c r="L10" s="1" t="s">
        <v>30</v>
      </c>
      <c r="M10" s="1" t="s">
        <v>31</v>
      </c>
      <c r="N10" s="1" t="s">
        <v>74</v>
      </c>
      <c r="O10" s="1" t="s">
        <v>33</v>
      </c>
      <c r="P10" s="1" t="s">
        <v>34</v>
      </c>
      <c r="Q10" s="1" t="s">
        <v>89</v>
      </c>
      <c r="R10" s="2" t="str">
        <f>HYPERLINK("https://www.solarquotes.com.au/wp-content/uploads/2024/05/sungrow-sbh-datasheet.pdf","Yes")</f>
        <v>Yes</v>
      </c>
      <c r="S10" s="2" t="str">
        <f>HYPERLINK("https://www.solarquotes.com.au/wp-content/uploads/2021/05/WD_202410_Term_Sungrow-HV-Battery-Limited-Warranty_V8.0.pdf","Yes")</f>
        <v>Yes</v>
      </c>
      <c r="T10" s="1" t="s">
        <v>65</v>
      </c>
      <c r="U10" s="2" t="str">
        <f>HYPERLINK("https://www.solarquotes.com.au/battery-storage/reviews/sungrow-review.html","Here")</f>
        <v>Here</v>
      </c>
    </row>
    <row r="11" spans="1:52">
      <c r="A11" s="1" t="s">
        <v>90</v>
      </c>
      <c r="B11" s="1" t="s">
        <v>91</v>
      </c>
      <c r="C11" s="1" t="s">
        <v>68</v>
      </c>
      <c r="D11" s="1" t="s">
        <v>69</v>
      </c>
      <c r="E11" s="1" t="s">
        <v>24</v>
      </c>
      <c r="F11" s="1" t="s">
        <v>92</v>
      </c>
      <c r="G11" s="1" t="s">
        <v>92</v>
      </c>
      <c r="H11" s="1" t="s">
        <v>26</v>
      </c>
      <c r="I11" s="1" t="s">
        <v>80</v>
      </c>
      <c r="J11" s="1" t="s">
        <v>93</v>
      </c>
      <c r="K11" s="1" t="s">
        <v>94</v>
      </c>
      <c r="L11" s="1" t="s">
        <v>30</v>
      </c>
      <c r="M11" s="1" t="s">
        <v>31</v>
      </c>
      <c r="N11" s="1" t="s">
        <v>74</v>
      </c>
      <c r="O11" s="1" t="s">
        <v>33</v>
      </c>
      <c r="P11" s="1" t="s">
        <v>34</v>
      </c>
      <c r="Q11" s="1" t="s">
        <v>95</v>
      </c>
      <c r="R11" s="2" t="str">
        <f>HYPERLINK("https://www.solarquotes.com.au/wp-content/uploads/2024/05/sungrow-sbh-datasheet.pdf","Yes")</f>
        <v>Yes</v>
      </c>
      <c r="S11" s="2" t="str">
        <f>HYPERLINK("https://www.solarquotes.com.au/wp-content/uploads/2021/05/WD_202410_Term_Sungrow-HV-Battery-Limited-Warranty_V8.0.pdf","Yes")</f>
        <v>Yes</v>
      </c>
      <c r="T11" s="1" t="s">
        <v>36</v>
      </c>
      <c r="U11" s="2" t="str">
        <f>HYPERLINK("https://www.solarquotes.com.au/battery-storage/reviews/sungrow-review.html","Here")</f>
        <v>Here</v>
      </c>
    </row>
    <row r="12" spans="1:52">
      <c r="A12" s="1" t="s">
        <v>96</v>
      </c>
      <c r="B12" s="1" t="s">
        <v>97</v>
      </c>
      <c r="C12" s="1" t="s">
        <v>68</v>
      </c>
      <c r="D12" s="1" t="s">
        <v>69</v>
      </c>
      <c r="E12" s="1" t="s">
        <v>24</v>
      </c>
      <c r="F12" s="1" t="s">
        <v>98</v>
      </c>
      <c r="G12" s="1" t="s">
        <v>98</v>
      </c>
      <c r="H12" s="1" t="s">
        <v>26</v>
      </c>
      <c r="I12" s="1" t="s">
        <v>80</v>
      </c>
      <c r="J12" s="1" t="s">
        <v>99</v>
      </c>
      <c r="K12" s="1" t="s">
        <v>100</v>
      </c>
      <c r="L12" s="1" t="s">
        <v>30</v>
      </c>
      <c r="M12" s="1" t="s">
        <v>31</v>
      </c>
      <c r="N12" s="1" t="s">
        <v>74</v>
      </c>
      <c r="O12" s="1" t="s">
        <v>33</v>
      </c>
      <c r="P12" s="1" t="s">
        <v>34</v>
      </c>
      <c r="Q12" s="1" t="s">
        <v>101</v>
      </c>
      <c r="R12" s="2" t="str">
        <f>HYPERLINK("https://www.solarquotes.com.au/wp-content/uploads/2024/05/sungrow-sbh-datasheet.pdf","Yes")</f>
        <v>Yes</v>
      </c>
      <c r="S12" s="2" t="str">
        <f>HYPERLINK("https://www.solarquotes.com.au/wp-content/uploads/2021/05/WD_202410_Term_Sungrow-HV-Battery-Limited-Warranty_V8.0.pdf","Yes")</f>
        <v>Yes</v>
      </c>
      <c r="T12" s="1" t="s">
        <v>36</v>
      </c>
      <c r="U12" s="2" t="str">
        <f>HYPERLINK("https://www.solarquotes.com.au/battery-storage/reviews/sungrow-review.html","Here")</f>
        <v>Here</v>
      </c>
    </row>
    <row r="13" spans="1:52">
      <c r="A13" s="1" t="s">
        <v>102</v>
      </c>
      <c r="B13" s="1" t="s">
        <v>103</v>
      </c>
      <c r="C13" s="2" t="str">
        <f>HYPERLINK("https://www.solarquotes.com.au/blog/sigenergy-review-features/","Yes, review here.")</f>
        <v>Yes, review here.</v>
      </c>
      <c r="D13" s="2" t="str">
        <f>HYPERLINK("https://www.solarquotes.com.au/glossary.html#lifepo","Lithium Iron Phosphate")</f>
        <v>Lithium Iron Phosphate</v>
      </c>
      <c r="E13" s="1" t="s">
        <v>30</v>
      </c>
      <c r="F13" s="1" t="s">
        <v>104</v>
      </c>
      <c r="G13" s="1" t="s">
        <v>105</v>
      </c>
      <c r="H13" s="1" t="s">
        <v>106</v>
      </c>
      <c r="I13" s="1" t="s">
        <v>107</v>
      </c>
      <c r="J13" s="1" t="s">
        <v>108</v>
      </c>
      <c r="K13" s="1" t="s">
        <v>109</v>
      </c>
      <c r="L13" s="1" t="s">
        <v>30</v>
      </c>
      <c r="M13" s="1" t="s">
        <v>110</v>
      </c>
      <c r="N13" s="1" t="s">
        <v>111</v>
      </c>
      <c r="O13" s="1" t="s">
        <v>33</v>
      </c>
      <c r="P13" s="1" t="s">
        <v>112</v>
      </c>
      <c r="Q13" s="1" t="s">
        <v>113</v>
      </c>
      <c r="R13" s="2" t="str">
        <f>HYPERLINK("https://www.solarquotes.com.au/wp-content/uploads/2024/08/Datasheet-Sigen-Energy-Storage-System_Single-Phase.pdf","Yes")</f>
        <v>Yes</v>
      </c>
      <c r="S13" s="2" t="str">
        <f>HYPERLINK("https://www.solarquotes.com.au/wp-content/uploads/2024/08/sigenergy-battery-warranty.pdf","Yes")</f>
        <v>Yes</v>
      </c>
      <c r="T13" s="1" t="s">
        <v>114</v>
      </c>
      <c r="U13" s="2" t="str">
        <f>HYPERLINK("https://www.solarquotes.com.au/battery-storage/reviews/sigenergy-review.html","Here")</f>
        <v>Here</v>
      </c>
    </row>
    <row r="14" spans="1:52">
      <c r="A14" s="1" t="s">
        <v>115</v>
      </c>
      <c r="B14" s="1" t="s">
        <v>53</v>
      </c>
      <c r="C14" s="2" t="str">
        <f>HYPERLINK("https://www.solarquotes.com.au/blog/sigenergy-review-features/","Yes, review here.")</f>
        <v>Yes, review here.</v>
      </c>
      <c r="D14" s="2" t="str">
        <f>HYPERLINK("https://www.solarquotes.com.au/glossary.html#lifepo","Lithium Iron Phosphate")</f>
        <v>Lithium Iron Phosphate</v>
      </c>
      <c r="E14" s="1" t="s">
        <v>30</v>
      </c>
      <c r="F14" s="1" t="s">
        <v>116</v>
      </c>
      <c r="G14" s="1" t="s">
        <v>117</v>
      </c>
      <c r="H14" s="1" t="s">
        <v>106</v>
      </c>
      <c r="I14" s="1" t="s">
        <v>118</v>
      </c>
      <c r="J14" s="1" t="s">
        <v>119</v>
      </c>
      <c r="K14" s="1" t="s">
        <v>120</v>
      </c>
      <c r="L14" s="1" t="s">
        <v>30</v>
      </c>
      <c r="M14" s="1" t="s">
        <v>110</v>
      </c>
      <c r="N14" s="1" t="s">
        <v>111</v>
      </c>
      <c r="O14" s="1" t="s">
        <v>33</v>
      </c>
      <c r="P14" s="1" t="s">
        <v>112</v>
      </c>
      <c r="Q14" s="1" t="s">
        <v>121</v>
      </c>
      <c r="R14" s="2" t="str">
        <f>HYPERLINK("https://www.solarquotes.com.au/wp-content/uploads/2024/08/Datasheet-Sigen-Energy-Storage-System_Single-Phase.pdf","Yes")</f>
        <v>Yes</v>
      </c>
      <c r="S14" s="2" t="str">
        <f>HYPERLINK("https://www.solarquotes.com.au/wp-content/uploads/2024/08/sigenergy-battery-warranty.pdf","Yes")</f>
        <v>Yes</v>
      </c>
      <c r="T14" s="1" t="s">
        <v>122</v>
      </c>
      <c r="U14" s="2" t="str">
        <f>HYPERLINK("https://www.solarquotes.com.au/battery-storage/reviews/sigenergy-review.html","Here")</f>
        <v>Here</v>
      </c>
    </row>
    <row r="15" spans="1:52">
      <c r="A15" s="1" t="s">
        <v>123</v>
      </c>
      <c r="B15" s="1" t="s">
        <v>124</v>
      </c>
      <c r="C15" s="2" t="str">
        <f>HYPERLINK("https://www.solarquotes.com.au/blog/sigenergy-review-features/","Yes, review here.")</f>
        <v>Yes, review here.</v>
      </c>
      <c r="D15" s="2" t="str">
        <f>HYPERLINK("https://www.solarquotes.com.au/glossary.html#lifepo","Lithium Iron Phosphate")</f>
        <v>Lithium Iron Phosphate</v>
      </c>
      <c r="E15" s="1" t="s">
        <v>30</v>
      </c>
      <c r="F15" s="1" t="s">
        <v>125</v>
      </c>
      <c r="G15" s="1" t="s">
        <v>126</v>
      </c>
      <c r="H15" s="1" t="s">
        <v>106</v>
      </c>
      <c r="I15" s="1" t="s">
        <v>127</v>
      </c>
      <c r="J15" s="1" t="s">
        <v>128</v>
      </c>
      <c r="K15" s="1" t="s">
        <v>129</v>
      </c>
      <c r="L15" s="1" t="s">
        <v>30</v>
      </c>
      <c r="M15" s="1" t="s">
        <v>110</v>
      </c>
      <c r="N15" s="1" t="s">
        <v>111</v>
      </c>
      <c r="O15" s="1" t="s">
        <v>33</v>
      </c>
      <c r="P15" s="1" t="s">
        <v>112</v>
      </c>
      <c r="Q15" s="1" t="s">
        <v>130</v>
      </c>
      <c r="R15" s="2" t="str">
        <f>HYPERLINK("https://www.solarquotes.com.au/wp-content/uploads/2025/05/sigenergy-singlephase-larger.pdf","Yes")</f>
        <v>Yes</v>
      </c>
      <c r="S15" s="2" t="str">
        <f>HYPERLINK("https://www.solarquotes.com.au/wp-content/uploads/2024/08/sigenergy-battery-warranty.pdf","Yes")</f>
        <v>Yes</v>
      </c>
      <c r="T15" s="1" t="s">
        <v>131</v>
      </c>
      <c r="U15" s="2" t="str">
        <f>HYPERLINK("https://www.solarquotes.com.au/battery-storage/reviews/sigenergy-review.html","Here")</f>
        <v>Here</v>
      </c>
    </row>
    <row r="16" spans="1:52">
      <c r="A16" s="1" t="s">
        <v>132</v>
      </c>
      <c r="B16" s="1" t="s">
        <v>133</v>
      </c>
      <c r="C16" s="2" t="str">
        <f>HYPERLINK("https://www.solarquotes.com.au/blog/sigenergy-review-features/","Yes, review here.")</f>
        <v>Yes, review here.</v>
      </c>
      <c r="D16" s="2" t="str">
        <f>HYPERLINK("https://www.solarquotes.com.au/glossary.html#lifepo","Lithium Iron Phosphate")</f>
        <v>Lithium Iron Phosphate</v>
      </c>
      <c r="E16" s="1" t="s">
        <v>30</v>
      </c>
      <c r="F16" s="1" t="s">
        <v>134</v>
      </c>
      <c r="G16" s="1" t="s">
        <v>135</v>
      </c>
      <c r="H16" s="1" t="s">
        <v>106</v>
      </c>
      <c r="I16" s="1" t="s">
        <v>127</v>
      </c>
      <c r="J16" s="1" t="s">
        <v>136</v>
      </c>
      <c r="K16" s="1" t="s">
        <v>137</v>
      </c>
      <c r="L16" s="1" t="s">
        <v>30</v>
      </c>
      <c r="M16" s="1" t="s">
        <v>110</v>
      </c>
      <c r="N16" s="1" t="s">
        <v>111</v>
      </c>
      <c r="O16" s="1" t="s">
        <v>33</v>
      </c>
      <c r="P16" s="1" t="s">
        <v>112</v>
      </c>
      <c r="Q16" s="1" t="s">
        <v>138</v>
      </c>
      <c r="R16" s="2" t="str">
        <f>HYPERLINK("https://www.solarquotes.com.au/wp-content/uploads/2025/05/sigenergy-singlephase-larger.pdf","Yes")</f>
        <v>Yes</v>
      </c>
      <c r="S16" s="2" t="str">
        <f>HYPERLINK("https://www.solarquotes.com.au/wp-content/uploads/2024/08/sigenergy-battery-warranty.pdf","Yes")</f>
        <v>Yes</v>
      </c>
      <c r="T16" s="1" t="s">
        <v>131</v>
      </c>
      <c r="U16" s="2" t="str">
        <f>HYPERLINK("https://www.solarquotes.com.au/battery-storage/reviews/sigenergy-review.html","Here")</f>
        <v>Here</v>
      </c>
    </row>
    <row r="17" spans="1:52">
      <c r="A17" s="1" t="s">
        <v>139</v>
      </c>
      <c r="B17" s="1" t="s">
        <v>140</v>
      </c>
      <c r="C17" s="2" t="str">
        <f>HYPERLINK("https://www.solarquotes.com.au/blog/sigenergy-review-features/","Yes, review here.")</f>
        <v>Yes, review here.</v>
      </c>
      <c r="D17" s="2" t="str">
        <f>HYPERLINK("https://www.solarquotes.com.au/glossary.html#lifepo","Lithium Iron Phosphate")</f>
        <v>Lithium Iron Phosphate</v>
      </c>
      <c r="E17" s="1" t="s">
        <v>30</v>
      </c>
      <c r="F17" s="1" t="s">
        <v>141</v>
      </c>
      <c r="G17" s="1" t="s">
        <v>142</v>
      </c>
      <c r="H17" s="1" t="s">
        <v>106</v>
      </c>
      <c r="I17" s="1" t="s">
        <v>127</v>
      </c>
      <c r="J17" s="1" t="s">
        <v>143</v>
      </c>
      <c r="K17" s="1" t="s">
        <v>144</v>
      </c>
      <c r="L17" s="1" t="s">
        <v>30</v>
      </c>
      <c r="M17" s="1" t="s">
        <v>110</v>
      </c>
      <c r="N17" s="1" t="s">
        <v>111</v>
      </c>
      <c r="O17" s="1" t="s">
        <v>33</v>
      </c>
      <c r="P17" s="1" t="s">
        <v>112</v>
      </c>
      <c r="Q17" s="1" t="s">
        <v>145</v>
      </c>
      <c r="R17" s="2" t="str">
        <f>HYPERLINK("https://www.solarquotes.com.au/wp-content/uploads/2025/05/sigenergy-singlephase-larger.pdf","Yes")</f>
        <v>Yes</v>
      </c>
      <c r="S17" s="2" t="str">
        <f>HYPERLINK("https://www.solarquotes.com.au/wp-content/uploads/2024/08/sigenergy-battery-warranty.pdf","Yes")</f>
        <v>Yes</v>
      </c>
      <c r="T17" s="1" t="s">
        <v>131</v>
      </c>
      <c r="U17" s="2" t="str">
        <f>HYPERLINK("https://www.solarquotes.com.au/battery-storage/reviews/sigenergy-review.html","Here")</f>
        <v>Here</v>
      </c>
    </row>
    <row r="18" spans="1:52">
      <c r="A18" s="1" t="s">
        <v>146</v>
      </c>
      <c r="B18" s="1" t="s">
        <v>147</v>
      </c>
      <c r="C18" s="2" t="str">
        <f>HYPERLINK("https://www.solarquotes.com.au/blog/sigenergy-review-features/","Yes, review here.")</f>
        <v>Yes, review here.</v>
      </c>
      <c r="D18" s="2" t="str">
        <f>HYPERLINK("https://www.solarquotes.com.au/glossary.html#lifepo","Lithium Iron Phosphate")</f>
        <v>Lithium Iron Phosphate</v>
      </c>
      <c r="E18" s="1" t="s">
        <v>30</v>
      </c>
      <c r="F18" s="1" t="s">
        <v>148</v>
      </c>
      <c r="G18" s="1" t="s">
        <v>149</v>
      </c>
      <c r="H18" s="1" t="s">
        <v>106</v>
      </c>
      <c r="I18" s="1" t="s">
        <v>107</v>
      </c>
      <c r="J18" s="1" t="s">
        <v>108</v>
      </c>
      <c r="K18" s="1" t="s">
        <v>109</v>
      </c>
      <c r="L18" s="1" t="s">
        <v>30</v>
      </c>
      <c r="M18" s="1" t="s">
        <v>110</v>
      </c>
      <c r="N18" s="1" t="s">
        <v>111</v>
      </c>
      <c r="O18" s="1" t="s">
        <v>33</v>
      </c>
      <c r="P18" s="1" t="s">
        <v>112</v>
      </c>
      <c r="Q18" s="1" t="s">
        <v>150</v>
      </c>
      <c r="R18" s="2" t="str">
        <f>HYPERLINK("https://www.solarquotes.com.au/wp-content/uploads/2024/08/Datasheet-Sigen-Energy-Storage-System_Single-Phase.pdf","Yes")</f>
        <v>Yes</v>
      </c>
      <c r="S18" s="2" t="str">
        <f>HYPERLINK("https://www.solarquotes.com.au/wp-content/uploads/2024/08/sigenergy-battery-warranty.pdf","Yes")</f>
        <v>Yes</v>
      </c>
      <c r="T18" s="1" t="s">
        <v>151</v>
      </c>
      <c r="U18" s="2" t="str">
        <f>HYPERLINK("https://www.solarquotes.com.au/battery-storage/reviews/sigenergy-review.html","Here")</f>
        <v>Here</v>
      </c>
    </row>
    <row r="19" spans="1:52">
      <c r="A19" s="1" t="s">
        <v>152</v>
      </c>
      <c r="B19" s="1" t="s">
        <v>153</v>
      </c>
      <c r="C19" s="2" t="str">
        <f>HYPERLINK("https://www.solarquotes.com.au/blog/sigenergy-review-features/","Yes, review here.")</f>
        <v>Yes, review here.</v>
      </c>
      <c r="D19" s="2" t="str">
        <f>HYPERLINK("https://www.solarquotes.com.au/glossary.html#lifepo","Lithium Iron Phosphate")</f>
        <v>Lithium Iron Phosphate</v>
      </c>
      <c r="E19" s="1" t="s">
        <v>30</v>
      </c>
      <c r="F19" s="1" t="s">
        <v>154</v>
      </c>
      <c r="G19" s="1" t="s">
        <v>155</v>
      </c>
      <c r="H19" s="1" t="s">
        <v>106</v>
      </c>
      <c r="I19" s="1" t="s">
        <v>107</v>
      </c>
      <c r="J19" s="1" t="s">
        <v>156</v>
      </c>
      <c r="K19" s="1" t="s">
        <v>157</v>
      </c>
      <c r="L19" s="1" t="s">
        <v>30</v>
      </c>
      <c r="M19" s="1" t="s">
        <v>110</v>
      </c>
      <c r="N19" s="1" t="s">
        <v>111</v>
      </c>
      <c r="O19" s="1" t="s">
        <v>33</v>
      </c>
      <c r="P19" s="1" t="s">
        <v>112</v>
      </c>
      <c r="Q19" s="1" t="s">
        <v>158</v>
      </c>
      <c r="R19" s="2" t="str">
        <f>HYPERLINK("https://www.solarquotes.com.au/wp-content/uploads/2024/08/Datasheet-Sigen-Energy-Storage-System_Single-Phase.pdf","Yes")</f>
        <v>Yes</v>
      </c>
      <c r="S19" s="2" t="str">
        <f>HYPERLINK("https://www.solarquotes.com.au/wp-content/uploads/2024/08/sigenergy-battery-warranty.pdf","Yes")</f>
        <v>Yes</v>
      </c>
      <c r="T19" s="1" t="s">
        <v>159</v>
      </c>
      <c r="U19" s="2" t="str">
        <f>HYPERLINK("https://www.solarquotes.com.au/battery-storage/reviews/sigenergy-review.html","Here")</f>
        <v>Here</v>
      </c>
    </row>
    <row r="20" spans="1:52">
      <c r="A20" s="1" t="s">
        <v>160</v>
      </c>
      <c r="B20" s="1" t="s">
        <v>161</v>
      </c>
      <c r="C20" s="2" t="str">
        <f>HYPERLINK("https://www.solarquotes.com.au/blog/sigenergy-review-features/","Yes, review here.")</f>
        <v>Yes, review here.</v>
      </c>
      <c r="D20" s="2" t="str">
        <f>HYPERLINK("https://www.solarquotes.com.au/glossary.html#lifepo","Lithium Iron Phosphate")</f>
        <v>Lithium Iron Phosphate</v>
      </c>
      <c r="E20" s="1" t="s">
        <v>30</v>
      </c>
      <c r="F20" s="1" t="s">
        <v>125</v>
      </c>
      <c r="G20" s="1" t="s">
        <v>126</v>
      </c>
      <c r="H20" s="1" t="s">
        <v>106</v>
      </c>
      <c r="I20" s="1" t="s">
        <v>127</v>
      </c>
      <c r="J20" s="1" t="s">
        <v>128</v>
      </c>
      <c r="K20" s="1" t="s">
        <v>129</v>
      </c>
      <c r="L20" s="1" t="s">
        <v>30</v>
      </c>
      <c r="M20" s="1" t="s">
        <v>110</v>
      </c>
      <c r="N20" s="1" t="s">
        <v>111</v>
      </c>
      <c r="O20" s="1" t="s">
        <v>33</v>
      </c>
      <c r="P20" s="1" t="s">
        <v>112</v>
      </c>
      <c r="Q20" s="1" t="s">
        <v>130</v>
      </c>
      <c r="R20" s="2" t="str">
        <f>HYPERLINK("https://www.solarquotes.com.au/wp-content/uploads/2024/08/Datasheet-Sigen-Energy-Storage-System_Three-Phase-2.pdf","Yes")</f>
        <v>Yes</v>
      </c>
      <c r="S20" s="2" t="str">
        <f>HYPERLINK("https://www.solarquotes.com.au/wp-content/uploads/2024/08/sigenergy-battery-warranty.pdf","Yes")</f>
        <v>Yes</v>
      </c>
      <c r="T20" s="1" t="s">
        <v>114</v>
      </c>
      <c r="U20" s="2" t="str">
        <f>HYPERLINK("https://www.solarquotes.com.au/battery-storage/reviews/sigenergy-review.html","Here")</f>
        <v>Here</v>
      </c>
    </row>
    <row r="21" spans="1:52">
      <c r="A21" s="1" t="s">
        <v>162</v>
      </c>
      <c r="B21" s="1" t="s">
        <v>163</v>
      </c>
      <c r="C21" s="2" t="str">
        <f>HYPERLINK("https://www.solarquotes.com.au/blog/sigenergy-review-features/","Yes, review here.")</f>
        <v>Yes, review here.</v>
      </c>
      <c r="D21" s="2" t="str">
        <f>HYPERLINK("https://www.solarquotes.com.au/glossary.html#lifepo","Lithium Iron Phosphate")</f>
        <v>Lithium Iron Phosphate</v>
      </c>
      <c r="E21" s="1" t="s">
        <v>30</v>
      </c>
      <c r="F21" s="1" t="s">
        <v>134</v>
      </c>
      <c r="G21" s="1" t="s">
        <v>135</v>
      </c>
      <c r="H21" s="1" t="s">
        <v>106</v>
      </c>
      <c r="I21" s="1" t="s">
        <v>127</v>
      </c>
      <c r="J21" s="1" t="s">
        <v>136</v>
      </c>
      <c r="K21" s="1" t="s">
        <v>137</v>
      </c>
      <c r="L21" s="1" t="s">
        <v>30</v>
      </c>
      <c r="M21" s="1" t="s">
        <v>110</v>
      </c>
      <c r="N21" s="1" t="s">
        <v>111</v>
      </c>
      <c r="O21" s="1" t="s">
        <v>33</v>
      </c>
      <c r="P21" s="1" t="s">
        <v>112</v>
      </c>
      <c r="Q21" s="1" t="s">
        <v>138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HYPERLINK("https://www.solarquotes.com.au/wp-content/uploads/2024/08/sigenergy-battery-warranty.pdf","Yes")</f>
        <v>Yes</v>
      </c>
      <c r="T21" s="1" t="s">
        <v>131</v>
      </c>
      <c r="U21" s="2" t="str">
        <f>HYPERLINK("https://www.solarquotes.com.au/battery-storage/reviews/sigenergy-review.html","Here")</f>
        <v>Here</v>
      </c>
    </row>
    <row r="22" spans="1:52">
      <c r="A22" s="1" t="s">
        <v>164</v>
      </c>
      <c r="B22" s="1" t="s">
        <v>165</v>
      </c>
      <c r="C22" s="2" t="str">
        <f>HYPERLINK("https://www.solarquotes.com.au/blog/sigenergy-review-features/","Yes, review here.")</f>
        <v>Yes, review here.</v>
      </c>
      <c r="D22" s="2" t="str">
        <f>HYPERLINK("https://www.solarquotes.com.au/glossary.html#lifepo","Lithium Iron Phosphate")</f>
        <v>Lithium Iron Phosphate</v>
      </c>
      <c r="E22" s="1" t="s">
        <v>30</v>
      </c>
      <c r="F22" s="1" t="s">
        <v>141</v>
      </c>
      <c r="G22" s="1" t="s">
        <v>142</v>
      </c>
      <c r="H22" s="1" t="s">
        <v>106</v>
      </c>
      <c r="I22" s="1" t="s">
        <v>127</v>
      </c>
      <c r="J22" s="1" t="s">
        <v>143</v>
      </c>
      <c r="K22" s="1" t="s">
        <v>144</v>
      </c>
      <c r="L22" s="1" t="s">
        <v>30</v>
      </c>
      <c r="M22" s="1" t="s">
        <v>110</v>
      </c>
      <c r="N22" s="1" t="s">
        <v>111</v>
      </c>
      <c r="O22" s="1" t="s">
        <v>33</v>
      </c>
      <c r="P22" s="1" t="s">
        <v>112</v>
      </c>
      <c r="Q22" s="1" t="s">
        <v>145</v>
      </c>
      <c r="R22" s="2" t="str">
        <f>HYPERLINK("https://www.solarquotes.com.au/wp-content/uploads/2024/08/Datasheet-Sigen-Energy-Storage-System_Three-Phase-2.pdf","Yes")</f>
        <v>Yes</v>
      </c>
      <c r="S22" s="2" t="str">
        <f>HYPERLINK("https://www.solarquotes.com.au/wp-content/uploads/2024/08/sigenergy-battery-warranty.pdf","Yes")</f>
        <v>Yes</v>
      </c>
      <c r="T22" s="1" t="s">
        <v>131</v>
      </c>
      <c r="U22" s="2" t="str">
        <f>HYPERLINK("https://www.solarquotes.com.au/battery-storage/reviews/sigenergy-review.html","Here")</f>
        <v>Here</v>
      </c>
    </row>
    <row r="23" spans="1:52">
      <c r="A23" s="1" t="s">
        <v>166</v>
      </c>
      <c r="B23" s="1" t="s">
        <v>167</v>
      </c>
      <c r="C23" s="2" t="str">
        <f>HYPERLINK("https://www.solarquotes.com.au/blog/sigenergy-review-features/","Yes, review here.")</f>
        <v>Yes, review here.</v>
      </c>
      <c r="D23" s="2" t="str">
        <f>HYPERLINK("https://www.solarquotes.com.au/glossary.html#lifepo","Lithium Iron Phosphate")</f>
        <v>Lithium Iron Phosphate</v>
      </c>
      <c r="E23" s="1" t="s">
        <v>30</v>
      </c>
      <c r="F23" s="1" t="s">
        <v>116</v>
      </c>
      <c r="G23" s="1" t="s">
        <v>117</v>
      </c>
      <c r="H23" s="1" t="s">
        <v>106</v>
      </c>
      <c r="I23" s="1" t="s">
        <v>107</v>
      </c>
      <c r="J23" s="1" t="s">
        <v>168</v>
      </c>
      <c r="K23" s="1" t="s">
        <v>120</v>
      </c>
      <c r="L23" s="1" t="s">
        <v>30</v>
      </c>
      <c r="M23" s="1" t="s">
        <v>110</v>
      </c>
      <c r="N23" s="1" t="s">
        <v>111</v>
      </c>
      <c r="O23" s="1" t="s">
        <v>33</v>
      </c>
      <c r="P23" s="1" t="s">
        <v>112</v>
      </c>
      <c r="Q23" s="1" t="s">
        <v>121</v>
      </c>
      <c r="R23" s="2" t="str">
        <f>HYPERLINK("https://www.solarquotes.com.au/wp-content/uploads/2024/08/Datasheet-Sigen-Energy-Storage-System_Three-Phase-2.pdf","Yes")</f>
        <v>Yes</v>
      </c>
      <c r="S23" s="2" t="str">
        <f>HYPERLINK("https://www.solarquotes.com.au/wp-content/uploads/2024/08/sigenergy-battery-warranty.pdf","Yes")</f>
        <v>Yes</v>
      </c>
      <c r="T23" s="1" t="s">
        <v>169</v>
      </c>
      <c r="U23" s="2" t="str">
        <f>HYPERLINK("https://www.solarquotes.com.au/battery-storage/reviews/sigenergy-review.html","Here")</f>
        <v>Here</v>
      </c>
    </row>
    <row r="24" spans="1:52">
      <c r="A24" s="1" t="s">
        <v>170</v>
      </c>
      <c r="B24" s="1" t="s">
        <v>53</v>
      </c>
      <c r="C24" s="2" t="str">
        <f>HYPERLINK("https://www.solarquotes.com.au/blog/sigenergy-review-features/","Yes, review here.")</f>
        <v>Yes, review here.</v>
      </c>
      <c r="D24" s="2" t="str">
        <f>HYPERLINK("https://www.solarquotes.com.au/glossary.html#lifepo","Lithium Iron Phosphate")</f>
        <v>Lithium Iron Phosphate</v>
      </c>
      <c r="E24" s="1" t="s">
        <v>30</v>
      </c>
      <c r="F24" s="1" t="s">
        <v>104</v>
      </c>
      <c r="G24" s="1" t="s">
        <v>105</v>
      </c>
      <c r="H24" s="1" t="s">
        <v>106</v>
      </c>
      <c r="I24" s="1" t="s">
        <v>107</v>
      </c>
      <c r="J24" s="1" t="s">
        <v>171</v>
      </c>
      <c r="K24" s="1" t="s">
        <v>109</v>
      </c>
      <c r="L24" s="1" t="s">
        <v>30</v>
      </c>
      <c r="M24" s="1" t="s">
        <v>110</v>
      </c>
      <c r="N24" s="1" t="s">
        <v>111</v>
      </c>
      <c r="O24" s="1" t="s">
        <v>33</v>
      </c>
      <c r="P24" s="1" t="s">
        <v>112</v>
      </c>
      <c r="Q24" s="1" t="s">
        <v>113</v>
      </c>
      <c r="R24" s="2" t="str">
        <f>HYPERLINK("https://www.solarquotes.com.au/wp-content/uploads/2024/08/Datasheet-Sigen-Energy-Storage-System_Three-Phase-2.pdf","Yes")</f>
        <v>Yes</v>
      </c>
      <c r="S24" s="2" t="str">
        <f>HYPERLINK("https://www.solarquotes.com.au/wp-content/uploads/2024/08/sigenergy-battery-warranty.pdf","Yes")</f>
        <v>Yes</v>
      </c>
      <c r="T24" s="1" t="s">
        <v>172</v>
      </c>
      <c r="U24" s="2" t="str">
        <f>HYPERLINK("https://www.solarquotes.com.au/battery-storage/reviews/sigenergy-review.html","Here")</f>
        <v>Here</v>
      </c>
    </row>
    <row r="25" spans="1:52">
      <c r="A25" s="1" t="s">
        <v>173</v>
      </c>
      <c r="B25" s="1" t="s">
        <v>46</v>
      </c>
      <c r="C25" s="2" t="str">
        <f>HYPERLINK("https://www.solarquotes.com.au/blog/sigenergy-review-features/","Yes, review here.")</f>
        <v>Yes, review here.</v>
      </c>
      <c r="D25" s="2" t="str">
        <f>HYPERLINK("https://www.solarquotes.com.au/glossary.html#lifepo","Lithium Iron Phosphate")</f>
        <v>Lithium Iron Phosphate</v>
      </c>
      <c r="E25" s="1" t="s">
        <v>30</v>
      </c>
      <c r="F25" s="1" t="s">
        <v>148</v>
      </c>
      <c r="G25" s="1" t="s">
        <v>149</v>
      </c>
      <c r="H25" s="1" t="s">
        <v>106</v>
      </c>
      <c r="I25" s="1" t="s">
        <v>107</v>
      </c>
      <c r="J25" s="1" t="s">
        <v>174</v>
      </c>
      <c r="K25" s="1" t="s">
        <v>109</v>
      </c>
      <c r="L25" s="1" t="s">
        <v>30</v>
      </c>
      <c r="M25" s="1" t="s">
        <v>110</v>
      </c>
      <c r="N25" s="1" t="s">
        <v>111</v>
      </c>
      <c r="O25" s="1" t="s">
        <v>33</v>
      </c>
      <c r="P25" s="1" t="s">
        <v>112</v>
      </c>
      <c r="Q25" s="1" t="s">
        <v>150</v>
      </c>
      <c r="R25" s="2" t="str">
        <f>HYPERLINK("https://www.solarquotes.com.au/wp-content/uploads/2024/08/Datasheet-Sigen-Energy-Storage-System_Three-Phase-2.pdf","Yes")</f>
        <v>Yes</v>
      </c>
      <c r="S25" s="2" t="str">
        <f>HYPERLINK("https://www.solarquotes.com.au/wp-content/uploads/2024/08/sigenergy-battery-warranty.pdf","Yes")</f>
        <v>Yes</v>
      </c>
      <c r="T25" s="1" t="s">
        <v>159</v>
      </c>
      <c r="U25" s="2" t="str">
        <f>HYPERLINK("https://www.solarquotes.com.au/battery-storage/reviews/sigenergy-review.html","Here")</f>
        <v>Here</v>
      </c>
    </row>
    <row r="26" spans="1:52">
      <c r="A26" s="1" t="s">
        <v>175</v>
      </c>
      <c r="B26" s="1" t="s">
        <v>176</v>
      </c>
      <c r="C26" s="2" t="str">
        <f>HYPERLINK("https://www.solarquotes.com.au/blog/sigenergy-review-features/","Yes, review here.")</f>
        <v>Yes, review here.</v>
      </c>
      <c r="D26" s="2" t="str">
        <f>HYPERLINK("https://www.solarquotes.com.au/glossary.html#lifepo","Lithium Iron Phosphate")</f>
        <v>Lithium Iron Phosphate</v>
      </c>
      <c r="E26" s="1" t="s">
        <v>30</v>
      </c>
      <c r="F26" s="1" t="s">
        <v>154</v>
      </c>
      <c r="G26" s="1" t="s">
        <v>155</v>
      </c>
      <c r="H26" s="1" t="s">
        <v>106</v>
      </c>
      <c r="I26" s="1" t="s">
        <v>107</v>
      </c>
      <c r="J26" s="1" t="s">
        <v>177</v>
      </c>
      <c r="K26" s="1" t="s">
        <v>157</v>
      </c>
      <c r="L26" s="1" t="s">
        <v>30</v>
      </c>
      <c r="M26" s="1" t="s">
        <v>110</v>
      </c>
      <c r="N26" s="1" t="s">
        <v>111</v>
      </c>
      <c r="O26" s="1" t="s">
        <v>33</v>
      </c>
      <c r="P26" s="1" t="s">
        <v>112</v>
      </c>
      <c r="Q26" s="1" t="s">
        <v>158</v>
      </c>
      <c r="R26" s="2" t="str">
        <f>HYPERLINK("https://www.solarquotes.com.au/wp-content/uploads/2024/08/Datasheet-Sigen-Energy-Storage-System_Three-Phase-1.pdf","Yes")</f>
        <v>Yes</v>
      </c>
      <c r="S26" s="2" t="str">
        <f>HYPERLINK("https://www.solarquotes.com.au/wp-content/uploads/2024/08/sigenergy-battery-warranty.pdf","Yes")</f>
        <v>Yes</v>
      </c>
      <c r="T26" s="1" t="s">
        <v>178</v>
      </c>
      <c r="U26" s="2" t="str">
        <f>HYPERLINK("https://www.solarquotes.com.au/battery-storage/reviews/sigenergy-review.html","Here")</f>
        <v>Here</v>
      </c>
    </row>
    <row r="27" spans="1:52">
      <c r="A27" s="1" t="s">
        <v>179</v>
      </c>
      <c r="B27" s="1" t="s">
        <v>180</v>
      </c>
      <c r="C27" s="1" t="s">
        <v>181</v>
      </c>
      <c r="D27" s="2" t="str">
        <f>HYPERLINK("https://www.solarquotes.com.au/glossary.html#lifepo","Lithium Iron Phosphate")</f>
        <v>Lithium Iron Phosphate</v>
      </c>
      <c r="E27" s="1" t="s">
        <v>24</v>
      </c>
      <c r="F27" s="1" t="s">
        <v>182</v>
      </c>
      <c r="G27" s="1" t="s">
        <v>182</v>
      </c>
      <c r="H27" s="1" t="s">
        <v>26</v>
      </c>
      <c r="I27" s="1" t="s">
        <v>183</v>
      </c>
      <c r="J27" s="1" t="s">
        <v>184</v>
      </c>
      <c r="K27" s="1" t="s">
        <v>185</v>
      </c>
      <c r="L27" s="1" t="s">
        <v>30</v>
      </c>
      <c r="M27" s="1" t="s">
        <v>186</v>
      </c>
      <c r="N27" s="1" t="s">
        <v>187</v>
      </c>
      <c r="O27" s="1" t="s">
        <v>188</v>
      </c>
      <c r="P27" s="1" t="s">
        <v>189</v>
      </c>
      <c r="Q27" s="1" t="s">
        <v>190</v>
      </c>
      <c r="R27" s="2" t="str">
        <f>HYPERLINK("https://www.solarquotes.com.au/wp-content/uploads/2025/10/EN-EQ4800-DatasheetAU-V1.3-20251021.pdf","Yes")</f>
        <v>Yes</v>
      </c>
      <c r="S27" s="2" t="str">
        <f>HYPERLINK("https://www.solarquotes.com.au/wp-content/uploads/2025/10/AU-BATTERY-WARRANTY-V2.6-20251126-.pdf","Yes")</f>
        <v>Yes</v>
      </c>
      <c r="T27" s="1" t="s">
        <v>191</v>
      </c>
      <c r="U27" s="2" t="str">
        <f>HYPERLINK("https://www.solarquotes.com.au/battery-storage/reviews/fox-ess-review.html","Here")</f>
        <v>Here</v>
      </c>
    </row>
    <row r="28" spans="1:52">
      <c r="A28" s="1" t="s">
        <v>192</v>
      </c>
      <c r="B28" s="1" t="s">
        <v>193</v>
      </c>
      <c r="C28" s="1" t="s">
        <v>181</v>
      </c>
      <c r="D28" s="2" t="str">
        <f>HYPERLINK("https://www.solarquotes.com.au/glossary.html#lifepo","Lithium Iron Phosphate")</f>
        <v>Lithium Iron Phosphate</v>
      </c>
      <c r="E28" s="1" t="s">
        <v>24</v>
      </c>
      <c r="F28" s="1" t="s">
        <v>194</v>
      </c>
      <c r="G28" s="1" t="s">
        <v>194</v>
      </c>
      <c r="H28" s="1" t="s">
        <v>26</v>
      </c>
      <c r="I28" s="1" t="s">
        <v>195</v>
      </c>
      <c r="J28" s="1" t="s">
        <v>196</v>
      </c>
      <c r="K28" s="1" t="s">
        <v>197</v>
      </c>
      <c r="L28" s="1" t="s">
        <v>30</v>
      </c>
      <c r="M28" s="1" t="s">
        <v>186</v>
      </c>
      <c r="N28" s="1" t="s">
        <v>187</v>
      </c>
      <c r="O28" s="1" t="s">
        <v>188</v>
      </c>
      <c r="P28" s="1" t="s">
        <v>189</v>
      </c>
      <c r="Q28" s="1" t="s">
        <v>198</v>
      </c>
      <c r="R28" s="2" t="str">
        <f>HYPERLINK("https://www.solarquotes.com.au/wp-content/uploads/2025/10/EN-EQ4800-DatasheetAU-V1.3-20251021.pdf","Yes")</f>
        <v>Yes</v>
      </c>
      <c r="S28" s="2" t="str">
        <f>HYPERLINK("https://www.solarquotes.com.au/wp-content/uploads/2025/10/AU-BATTERY-WARRANTY-V2.6-20251126-.pdf","Yes")</f>
        <v>Yes</v>
      </c>
      <c r="T28" s="1" t="s">
        <v>191</v>
      </c>
      <c r="U28" s="2" t="str">
        <f>HYPERLINK("https://www.solarquotes.com.au/battery-storage/reviews/fox-ess-review.html","Here")</f>
        <v>Here</v>
      </c>
    </row>
    <row r="29" spans="1:52">
      <c r="A29" s="1" t="s">
        <v>199</v>
      </c>
      <c r="B29" s="1" t="s">
        <v>200</v>
      </c>
      <c r="C29" s="1" t="s">
        <v>181</v>
      </c>
      <c r="D29" s="2" t="str">
        <f>HYPERLINK("https://www.solarquotes.com.au/glossary.html#lifepo","Lithium Iron Phosphate")</f>
        <v>Lithium Iron Phosphate</v>
      </c>
      <c r="E29" s="1" t="s">
        <v>24</v>
      </c>
      <c r="F29" s="1" t="s">
        <v>201</v>
      </c>
      <c r="G29" s="1" t="s">
        <v>201</v>
      </c>
      <c r="H29" s="1" t="s">
        <v>26</v>
      </c>
      <c r="I29" s="1" t="s">
        <v>202</v>
      </c>
      <c r="J29" s="1" t="s">
        <v>203</v>
      </c>
      <c r="K29" s="1" t="s">
        <v>204</v>
      </c>
      <c r="L29" s="1" t="s">
        <v>30</v>
      </c>
      <c r="M29" s="1" t="s">
        <v>186</v>
      </c>
      <c r="N29" s="1" t="s">
        <v>187</v>
      </c>
      <c r="O29" s="1" t="s">
        <v>188</v>
      </c>
      <c r="P29" s="1" t="s">
        <v>189</v>
      </c>
      <c r="Q29" s="1" t="s">
        <v>205</v>
      </c>
      <c r="R29" s="2" t="str">
        <f>HYPERLINK("https://www.solarquotes.com.au/wp-content/uploads/2025/10/EN-EQ4800-DatasheetAU-V1.3-20251021.pdf","Yes")</f>
        <v>Yes</v>
      </c>
      <c r="S29" s="2" t="str">
        <f>HYPERLINK("https://www.solarquotes.com.au/wp-content/uploads/2025/10/AU-BATTERY-WARRANTY-V2.6-20251126-.pdf","Yes")</f>
        <v>Yes</v>
      </c>
      <c r="T29" s="1" t="s">
        <v>191</v>
      </c>
      <c r="U29" s="2" t="str">
        <f>HYPERLINK("https://www.solarquotes.com.au/battery-storage/reviews/fox-ess-review.html","Here")</f>
        <v>Here</v>
      </c>
    </row>
    <row r="30" spans="1:52">
      <c r="A30" s="1" t="s">
        <v>206</v>
      </c>
      <c r="B30" s="1" t="s">
        <v>207</v>
      </c>
      <c r="C30" s="1" t="s">
        <v>181</v>
      </c>
      <c r="D30" s="2" t="str">
        <f>HYPERLINK("https://www.solarquotes.com.au/glossary.html#lifepo","Lithium Iron Phosphate")</f>
        <v>Lithium Iron Phosphate</v>
      </c>
      <c r="E30" s="1" t="s">
        <v>24</v>
      </c>
      <c r="F30" s="1" t="s">
        <v>208</v>
      </c>
      <c r="G30" s="1" t="s">
        <v>208</v>
      </c>
      <c r="H30" s="1" t="s">
        <v>26</v>
      </c>
      <c r="I30" s="1" t="s">
        <v>209</v>
      </c>
      <c r="J30" s="1" t="s">
        <v>210</v>
      </c>
      <c r="K30" s="1" t="s">
        <v>211</v>
      </c>
      <c r="L30" s="1" t="s">
        <v>30</v>
      </c>
      <c r="M30" s="1" t="s">
        <v>186</v>
      </c>
      <c r="N30" s="1" t="s">
        <v>187</v>
      </c>
      <c r="O30" s="1" t="s">
        <v>188</v>
      </c>
      <c r="P30" s="1" t="s">
        <v>189</v>
      </c>
      <c r="Q30" s="1" t="s">
        <v>212</v>
      </c>
      <c r="R30" s="2" t="str">
        <f>HYPERLINK("https://www.solarquotes.com.au/wp-content/uploads/2025/10/EN-EQ4800-DatasheetAU-V1.3-20251021.pdf","Yes")</f>
        <v>Yes</v>
      </c>
      <c r="S30" s="2" t="str">
        <f>HYPERLINK("https://www.solarquotes.com.au/wp-content/uploads/2025/10/AU-BATTERY-WARRANTY-V2.6-20251126-.pdf","Yes")</f>
        <v>Yes</v>
      </c>
      <c r="T30" s="1" t="s">
        <v>191</v>
      </c>
      <c r="U30" s="2" t="str">
        <f>HYPERLINK("https://www.solarquotes.com.au/battery-storage/reviews/fox-ess-review.html","Here")</f>
        <v>Here</v>
      </c>
    </row>
    <row r="31" spans="1:52">
      <c r="A31" s="1" t="s">
        <v>213</v>
      </c>
      <c r="B31" s="1" t="s">
        <v>214</v>
      </c>
      <c r="C31" s="1" t="s">
        <v>181</v>
      </c>
      <c r="D31" s="2" t="str">
        <f>HYPERLINK("https://www.solarquotes.com.au/glossary.html#lifepo","Lithium Iron Phosphate")</f>
        <v>Lithium Iron Phosphate</v>
      </c>
      <c r="E31" s="1" t="s">
        <v>24</v>
      </c>
      <c r="F31" s="1" t="s">
        <v>215</v>
      </c>
      <c r="G31" s="1" t="s">
        <v>215</v>
      </c>
      <c r="H31" s="1" t="s">
        <v>26</v>
      </c>
      <c r="I31" s="1" t="s">
        <v>216</v>
      </c>
      <c r="J31" s="1" t="s">
        <v>217</v>
      </c>
      <c r="K31" s="1" t="s">
        <v>218</v>
      </c>
      <c r="L31" s="1" t="s">
        <v>30</v>
      </c>
      <c r="M31" s="1" t="s">
        <v>186</v>
      </c>
      <c r="N31" s="1" t="s">
        <v>187</v>
      </c>
      <c r="O31" s="1" t="s">
        <v>188</v>
      </c>
      <c r="P31" s="1" t="s">
        <v>189</v>
      </c>
      <c r="Q31" s="1" t="s">
        <v>219</v>
      </c>
      <c r="R31" s="2" t="str">
        <f>HYPERLINK("https://www.solarquotes.com.au/wp-content/uploads/2025/10/EN-EQ4800-DatasheetAU-V1.3-20251021.pdf","Yes")</f>
        <v>Yes</v>
      </c>
      <c r="S31" s="2" t="str">
        <f>HYPERLINK("https://www.solarquotes.com.au/wp-content/uploads/2025/10/AU-BATTERY-WARRANTY-V2.6-20251126-.pdf","Yes")</f>
        <v>Yes</v>
      </c>
      <c r="T31" s="1" t="s">
        <v>191</v>
      </c>
      <c r="U31" s="2" t="str">
        <f>HYPERLINK("https://www.solarquotes.com.au/battery-storage/reviews/fox-ess-review.html","Here")</f>
        <v>Here</v>
      </c>
    </row>
    <row r="32" spans="1:52">
      <c r="A32" s="1" t="s">
        <v>220</v>
      </c>
      <c r="B32" s="1" t="s">
        <v>221</v>
      </c>
      <c r="C32" s="1" t="s">
        <v>181</v>
      </c>
      <c r="D32" s="2" t="str">
        <f>HYPERLINK("https://www.solarquotes.com.au/glossary.html#lifepo","Lithium Iron Phosphate")</f>
        <v>Lithium Iron Phosphate</v>
      </c>
      <c r="E32" s="1" t="s">
        <v>24</v>
      </c>
      <c r="F32" s="1" t="s">
        <v>222</v>
      </c>
      <c r="G32" s="1" t="s">
        <v>222</v>
      </c>
      <c r="H32" s="1" t="s">
        <v>26</v>
      </c>
      <c r="I32" s="1" t="s">
        <v>223</v>
      </c>
      <c r="J32" s="1" t="s">
        <v>224</v>
      </c>
      <c r="K32" s="1" t="s">
        <v>225</v>
      </c>
      <c r="L32" s="1" t="s">
        <v>30</v>
      </c>
      <c r="M32" s="1" t="s">
        <v>186</v>
      </c>
      <c r="N32" s="1" t="s">
        <v>187</v>
      </c>
      <c r="O32" s="1" t="s">
        <v>188</v>
      </c>
      <c r="P32" s="1" t="s">
        <v>189</v>
      </c>
      <c r="Q32" s="1" t="s">
        <v>226</v>
      </c>
      <c r="R32" s="2" t="str">
        <f>HYPERLINK("https://www.solarquotes.com.au/wp-content/uploads/2025/10/EN-EQ4800-DatasheetAU-V1.3-20251021.pdf","Yes")</f>
        <v>Yes</v>
      </c>
      <c r="S32" s="2" t="str">
        <f>HYPERLINK("https://www.solarquotes.com.au/wp-content/uploads/2025/10/AU-BATTERY-WARRANTY-V2.6-20251126-.pdf","Yes")</f>
        <v>Yes</v>
      </c>
      <c r="T32" s="1" t="s">
        <v>191</v>
      </c>
      <c r="U32" s="2" t="str">
        <f>HYPERLINK("https://www.solarquotes.com.au/battery-storage/reviews/fox-ess-review.html","Here")</f>
        <v>Here</v>
      </c>
    </row>
    <row r="33" spans="1:52">
      <c r="A33" s="1" t="s">
        <v>227</v>
      </c>
      <c r="B33" s="1" t="s">
        <v>228</v>
      </c>
      <c r="C33" s="1" t="s">
        <v>181</v>
      </c>
      <c r="D33" s="2" t="str">
        <f>HYPERLINK("https://www.solarquotes.com.au/glossary.html#lifepo","Lithium Iron Phosphate")</f>
        <v>Lithium Iron Phosphate</v>
      </c>
      <c r="E33" s="1" t="s">
        <v>24</v>
      </c>
      <c r="F33" s="1" t="s">
        <v>229</v>
      </c>
      <c r="G33" s="1" t="s">
        <v>229</v>
      </c>
      <c r="H33" s="1" t="s">
        <v>26</v>
      </c>
      <c r="I33" s="1" t="s">
        <v>230</v>
      </c>
      <c r="J33" s="1" t="s">
        <v>231</v>
      </c>
      <c r="K33" s="1" t="s">
        <v>232</v>
      </c>
      <c r="L33" s="1" t="s">
        <v>30</v>
      </c>
      <c r="M33" s="1" t="s">
        <v>186</v>
      </c>
      <c r="N33" s="1" t="s">
        <v>187</v>
      </c>
      <c r="O33" s="1" t="s">
        <v>188</v>
      </c>
      <c r="P33" s="1" t="s">
        <v>189</v>
      </c>
      <c r="Q33" s="1" t="s">
        <v>233</v>
      </c>
      <c r="R33" s="2" t="str">
        <f>HYPERLINK("https://www.solarquotes.com.au/wp-content/uploads/2025/10/EN-EQ4800-DatasheetAU-V1.3-20251021.pdf","Yes")</f>
        <v>Yes</v>
      </c>
      <c r="S33" s="2" t="str">
        <f>HYPERLINK("https://www.solarquotes.com.au/wp-content/uploads/2025/10/AU-BATTERY-WARRANTY-V2.6-20251126-.pdf","Yes")</f>
        <v>Yes</v>
      </c>
      <c r="T33" s="1" t="s">
        <v>191</v>
      </c>
      <c r="U33" s="2" t="str">
        <f>HYPERLINK("https://www.solarquotes.com.au/battery-storage/reviews/fox-ess-review.html","Here")</f>
        <v>Here</v>
      </c>
    </row>
    <row r="34" spans="1:52">
      <c r="A34" s="1" t="s">
        <v>234</v>
      </c>
      <c r="B34" s="1" t="s">
        <v>235</v>
      </c>
      <c r="C34" s="1" t="s">
        <v>181</v>
      </c>
      <c r="D34" s="2" t="str">
        <f>HYPERLINK("https://www.solarquotes.com.au/glossary.html#lifepo","Lithium Iron Phosphate")</f>
        <v>Lithium Iron Phosphate</v>
      </c>
      <c r="E34" s="1" t="s">
        <v>30</v>
      </c>
      <c r="F34" s="1" t="s">
        <v>236</v>
      </c>
      <c r="G34" s="1" t="s">
        <v>236</v>
      </c>
      <c r="H34" s="1" t="s">
        <v>237</v>
      </c>
      <c r="I34" s="1" t="s">
        <v>107</v>
      </c>
      <c r="J34" s="1" t="s">
        <v>238</v>
      </c>
      <c r="K34" s="1" t="s">
        <v>239</v>
      </c>
      <c r="L34" s="1" t="s">
        <v>30</v>
      </c>
      <c r="M34" s="1" t="s">
        <v>240</v>
      </c>
      <c r="N34" s="1" t="s">
        <v>241</v>
      </c>
      <c r="O34" s="1" t="s">
        <v>33</v>
      </c>
      <c r="P34" s="1" t="s">
        <v>112</v>
      </c>
      <c r="Q34" s="1" t="s">
        <v>242</v>
      </c>
      <c r="R34" s="2" t="str">
        <f>HYPERLINK("https://www.solarquotes.com.au/wp-content/uploads/2025/12/Datasheet_AU_SMILE-M5-S_V02.pdf","Yes")</f>
        <v>Yes</v>
      </c>
      <c r="S34" s="2" t="str">
        <f>HYPERLINK("https://www.solarquotes.com.au/wp-content/uploads/2025/12/alphaess-Warranty-Terms.pdf","Yes")</f>
        <v>Yes</v>
      </c>
      <c r="T34" s="1" t="s">
        <v>243</v>
      </c>
      <c r="U34" s="2" t="str">
        <f>HYPERLINK("https://www.solarquotes.com.au/battery-storage/reviews/alpha-ess-review.html","Here")</f>
        <v>Here</v>
      </c>
    </row>
    <row r="35" spans="1:52">
      <c r="A35" s="1" t="s">
        <v>244</v>
      </c>
      <c r="B35" s="1" t="s">
        <v>245</v>
      </c>
      <c r="C35" s="1" t="s">
        <v>181</v>
      </c>
      <c r="D35" s="2" t="str">
        <f>HYPERLINK("https://www.solarquotes.com.au/glossary.html#lifepo","Lithium Iron Phosphate")</f>
        <v>Lithium Iron Phosphate</v>
      </c>
      <c r="E35" s="1" t="s">
        <v>30</v>
      </c>
      <c r="F35" s="1" t="s">
        <v>246</v>
      </c>
      <c r="G35" s="1" t="s">
        <v>246</v>
      </c>
      <c r="H35" s="1" t="s">
        <v>237</v>
      </c>
      <c r="I35" s="1" t="s">
        <v>107</v>
      </c>
      <c r="J35" s="1" t="s">
        <v>174</v>
      </c>
      <c r="K35" s="1" t="s">
        <v>247</v>
      </c>
      <c r="L35" s="1" t="s">
        <v>30</v>
      </c>
      <c r="M35" s="1" t="s">
        <v>240</v>
      </c>
      <c r="N35" s="1" t="s">
        <v>241</v>
      </c>
      <c r="O35" s="1" t="s">
        <v>33</v>
      </c>
      <c r="P35" s="1" t="s">
        <v>112</v>
      </c>
      <c r="Q35" s="1" t="s">
        <v>248</v>
      </c>
      <c r="R35" s="2" t="str">
        <f>HYPERLINK("https://www.solarquotes.com.au/wp-content/uploads/2025/12/Datasheet_AU_SMILE-M5-S_V02.pdf","Yes")</f>
        <v>Yes</v>
      </c>
      <c r="S35" s="2" t="str">
        <f>HYPERLINK("https://www.solarquotes.com.au/wp-content/uploads/2025/12/alphaess-Warranty-Terms.pdf","Yes")</f>
        <v>Yes</v>
      </c>
      <c r="T35" s="1" t="s">
        <v>249</v>
      </c>
      <c r="U35" s="2" t="str">
        <f>HYPERLINK("https://www.solarquotes.com.au/battery-storage/reviews/alpha-ess-review.html","Here")</f>
        <v>Here</v>
      </c>
    </row>
    <row r="36" spans="1:52">
      <c r="A36" s="1" t="s">
        <v>250</v>
      </c>
      <c r="B36" s="1" t="s">
        <v>251</v>
      </c>
      <c r="C36" s="1" t="s">
        <v>181</v>
      </c>
      <c r="D36" s="2" t="str">
        <f>HYPERLINK("https://www.solarquotes.com.au/glossary.html#lifepo","Lithium Iron Phosphate")</f>
        <v>Lithium Iron Phosphate</v>
      </c>
      <c r="E36" s="1" t="s">
        <v>30</v>
      </c>
      <c r="F36" s="1" t="s">
        <v>70</v>
      </c>
      <c r="G36" s="1" t="s">
        <v>70</v>
      </c>
      <c r="H36" s="1" t="s">
        <v>237</v>
      </c>
      <c r="I36" s="1" t="s">
        <v>107</v>
      </c>
      <c r="J36" s="1" t="s">
        <v>252</v>
      </c>
      <c r="K36" s="1" t="s">
        <v>253</v>
      </c>
      <c r="L36" s="1" t="s">
        <v>30</v>
      </c>
      <c r="M36" s="1" t="s">
        <v>240</v>
      </c>
      <c r="N36" s="1" t="s">
        <v>241</v>
      </c>
      <c r="O36" s="1" t="s">
        <v>33</v>
      </c>
      <c r="P36" s="1" t="s">
        <v>112</v>
      </c>
      <c r="Q36" s="1" t="s">
        <v>254</v>
      </c>
      <c r="R36" s="2" t="str">
        <f>HYPERLINK("https://www.solarquotes.com.au/wp-content/uploads/2025/12/Datasheet_AU_SMILE-M5-S_V02.pdf","Yes")</f>
        <v>Yes</v>
      </c>
      <c r="S36" s="2" t="str">
        <f>HYPERLINK("https://www.solarquotes.com.au/wp-content/uploads/2025/12/alphaess-Warranty-Terms.pdf","Yes")</f>
        <v>Yes</v>
      </c>
      <c r="T36" s="1" t="s">
        <v>249</v>
      </c>
      <c r="U36" s="2" t="str">
        <f>HYPERLINK("https://www.solarquotes.com.au/battery-storage/reviews/alpha-ess-review.html","Here")</f>
        <v>Here</v>
      </c>
    </row>
    <row r="37" spans="1:52">
      <c r="A37" s="1" t="s">
        <v>255</v>
      </c>
      <c r="B37" s="1" t="s">
        <v>256</v>
      </c>
      <c r="C37" s="1" t="s">
        <v>181</v>
      </c>
      <c r="D37" s="2" t="str">
        <f>HYPERLINK("https://www.solarquotes.com.au/glossary.html#lifepo","Lithium Iron Phosphate")</f>
        <v>Lithium Iron Phosphate</v>
      </c>
      <c r="E37" s="1" t="s">
        <v>30</v>
      </c>
      <c r="F37" s="1" t="s">
        <v>79</v>
      </c>
      <c r="G37" s="1" t="s">
        <v>79</v>
      </c>
      <c r="H37" s="1" t="s">
        <v>237</v>
      </c>
      <c r="I37" s="1" t="s">
        <v>107</v>
      </c>
      <c r="J37" s="1" t="s">
        <v>257</v>
      </c>
      <c r="K37" s="1" t="s">
        <v>258</v>
      </c>
      <c r="L37" s="1" t="s">
        <v>30</v>
      </c>
      <c r="M37" s="1" t="s">
        <v>240</v>
      </c>
      <c r="N37" s="1" t="s">
        <v>241</v>
      </c>
      <c r="O37" s="1" t="s">
        <v>33</v>
      </c>
      <c r="P37" s="1" t="s">
        <v>112</v>
      </c>
      <c r="Q37" s="1" t="s">
        <v>259</v>
      </c>
      <c r="R37" s="2" t="str">
        <f>HYPERLINK("https://www.solarquotes.com.au/wp-content/uploads/2025/12/Datasheet_AU_SMILE-M5-S_V02.pdf","Yes")</f>
        <v>Yes</v>
      </c>
      <c r="S37" s="2" t="str">
        <f>HYPERLINK("https://www.solarquotes.com.au/wp-content/uploads/2025/12/alphaess-Warranty-Terms.pdf","Yes")</f>
        <v>Yes</v>
      </c>
      <c r="T37" s="1" t="s">
        <v>249</v>
      </c>
      <c r="U37" s="2" t="str">
        <f>HYPERLINK("https://www.solarquotes.com.au/battery-storage/reviews/alpha-ess-review.html","Here")</f>
        <v>Here</v>
      </c>
    </row>
    <row r="38" spans="1:52">
      <c r="A38" s="1" t="s">
        <v>260</v>
      </c>
      <c r="B38" s="1" t="s">
        <v>261</v>
      </c>
      <c r="C38" s="1" t="s">
        <v>181</v>
      </c>
      <c r="D38" s="2" t="str">
        <f>HYPERLINK("https://www.solarquotes.com.au/glossary.html#lifepo","Lithium Iron Phosphate")</f>
        <v>Lithium Iron Phosphate</v>
      </c>
      <c r="E38" s="1" t="s">
        <v>30</v>
      </c>
      <c r="F38" s="1" t="s">
        <v>86</v>
      </c>
      <c r="G38" s="1" t="s">
        <v>86</v>
      </c>
      <c r="H38" s="1" t="s">
        <v>237</v>
      </c>
      <c r="I38" s="1" t="s">
        <v>107</v>
      </c>
      <c r="J38" s="1" t="s">
        <v>262</v>
      </c>
      <c r="K38" s="1" t="s">
        <v>263</v>
      </c>
      <c r="L38" s="1" t="s">
        <v>30</v>
      </c>
      <c r="M38" s="1" t="s">
        <v>240</v>
      </c>
      <c r="N38" s="1" t="s">
        <v>241</v>
      </c>
      <c r="O38" s="1" t="s">
        <v>33</v>
      </c>
      <c r="P38" s="1" t="s">
        <v>112</v>
      </c>
      <c r="Q38" s="1" t="s">
        <v>264</v>
      </c>
      <c r="R38" s="2" t="str">
        <f>HYPERLINK("https://www.solarquotes.com.au/wp-content/uploads/2025/12/Datasheet_AU_SMILE-M5-S_V02.pdf","Yes")</f>
        <v>Yes</v>
      </c>
      <c r="S38" s="2" t="str">
        <f>HYPERLINK("https://www.solarquotes.com.au/wp-content/uploads/2025/12/alphaess-Warranty-Terms.pdf","Yes")</f>
        <v>Yes</v>
      </c>
      <c r="T38" s="1" t="s">
        <v>249</v>
      </c>
      <c r="U38" s="2" t="str">
        <f>HYPERLINK("https://www.solarquotes.com.au/battery-storage/reviews/alpha-ess-review.html","Here")</f>
        <v>Here</v>
      </c>
    </row>
    <row r="39" spans="1:52">
      <c r="A39" s="1" t="s">
        <v>265</v>
      </c>
      <c r="B39" s="1" t="s">
        <v>266</v>
      </c>
      <c r="C39" s="1" t="s">
        <v>181</v>
      </c>
      <c r="D39" s="2" t="str">
        <f>HYPERLINK("https://www.solarquotes.com.au/glossary.html#lifepo","Lithium Iron Phosphate")</f>
        <v>Lithium Iron Phosphate</v>
      </c>
      <c r="E39" s="1" t="s">
        <v>30</v>
      </c>
      <c r="F39" s="1" t="s">
        <v>267</v>
      </c>
      <c r="G39" s="1" t="s">
        <v>268</v>
      </c>
      <c r="H39" s="1" t="s">
        <v>269</v>
      </c>
      <c r="I39" s="1" t="s">
        <v>107</v>
      </c>
      <c r="J39" s="1" t="s">
        <v>270</v>
      </c>
      <c r="K39" s="1" t="s">
        <v>271</v>
      </c>
      <c r="L39" s="1" t="s">
        <v>30</v>
      </c>
      <c r="M39" s="1" t="s">
        <v>240</v>
      </c>
      <c r="N39" s="1" t="s">
        <v>241</v>
      </c>
      <c r="O39" s="1" t="s">
        <v>33</v>
      </c>
      <c r="P39" s="1" t="s">
        <v>112</v>
      </c>
      <c r="Q39" s="1" t="s">
        <v>272</v>
      </c>
      <c r="R39" s="2" t="str">
        <f>HYPERLINK("https://www.solarquotes.com.au/wp-content/uploads/2022/11/Datasheet_AU_SMILE-G3_V01.310320232.pdf","Yes")</f>
        <v>Yes</v>
      </c>
      <c r="S39" s="2" t="str">
        <f>HYPERLINK("https://www.solarquotes.com.au/wp-content/uploads/2022/11/Warranty-document-Document-document-WarrantyTerms.pdf","Yes")</f>
        <v>Yes</v>
      </c>
      <c r="T39" s="1" t="s">
        <v>122</v>
      </c>
      <c r="U39" s="2" t="str">
        <f>HYPERLINK("https://www.solarquotes.com.au/battery-storage/reviews/alpha-ess-review.html","Here")</f>
        <v>Here</v>
      </c>
    </row>
    <row r="40" spans="1:52">
      <c r="A40" s="1" t="s">
        <v>273</v>
      </c>
      <c r="B40" s="1" t="s">
        <v>221</v>
      </c>
      <c r="C40" s="1" t="s">
        <v>181</v>
      </c>
      <c r="D40" s="2" t="str">
        <f>HYPERLINK("https://www.solarquotes.com.au/glossary.html#lifepo","Lithium Iron Phosphate")</f>
        <v>Lithium Iron Phosphate</v>
      </c>
      <c r="E40" s="1" t="s">
        <v>30</v>
      </c>
      <c r="F40" s="1" t="s">
        <v>274</v>
      </c>
      <c r="G40" s="1" t="s">
        <v>39</v>
      </c>
      <c r="H40" s="1" t="s">
        <v>269</v>
      </c>
      <c r="I40" s="1" t="s">
        <v>107</v>
      </c>
      <c r="J40" s="1" t="s">
        <v>275</v>
      </c>
      <c r="K40" s="1" t="s">
        <v>276</v>
      </c>
      <c r="L40" s="1" t="s">
        <v>30</v>
      </c>
      <c r="M40" s="1" t="s">
        <v>240</v>
      </c>
      <c r="N40" s="1" t="s">
        <v>241</v>
      </c>
      <c r="O40" s="1" t="s">
        <v>33</v>
      </c>
      <c r="P40" s="1" t="s">
        <v>112</v>
      </c>
      <c r="Q40" s="1" t="s">
        <v>277</v>
      </c>
      <c r="R40" s="2" t="str">
        <f>HYPERLINK("https://www.solarquotes.com.au/wp-content/uploads/2022/11/Datasheet_AU_SMILE-G3_V01.310320232.pdf","Yes")</f>
        <v>Yes</v>
      </c>
      <c r="S40" s="2" t="str">
        <f>HYPERLINK("https://www.solarquotes.com.au/wp-content/uploads/2022/11/Warranty-document-Document-document-WarrantyTerms.pdf","Yes")</f>
        <v>Yes</v>
      </c>
      <c r="T40" s="1" t="s">
        <v>278</v>
      </c>
      <c r="U40" s="2" t="str">
        <f>HYPERLINK("https://www.solarquotes.com.au/battery-storage/reviews/alpha-ess-review.html","Here")</f>
        <v>Here</v>
      </c>
    </row>
    <row r="41" spans="1:52">
      <c r="A41" s="1" t="s">
        <v>279</v>
      </c>
      <c r="B41" s="1" t="s">
        <v>280</v>
      </c>
      <c r="C41" s="1" t="s">
        <v>181</v>
      </c>
      <c r="D41" s="2" t="str">
        <f>HYPERLINK("https://www.solarquotes.com.au/glossary.html#lifepo","Lithium Iron Phosphate")</f>
        <v>Lithium Iron Phosphate</v>
      </c>
      <c r="E41" s="1" t="s">
        <v>30</v>
      </c>
      <c r="F41" s="1" t="s">
        <v>281</v>
      </c>
      <c r="G41" s="1" t="s">
        <v>282</v>
      </c>
      <c r="H41" s="1" t="s">
        <v>269</v>
      </c>
      <c r="I41" s="1" t="s">
        <v>107</v>
      </c>
      <c r="J41" s="1" t="s">
        <v>283</v>
      </c>
      <c r="K41" s="1" t="s">
        <v>284</v>
      </c>
      <c r="L41" s="1" t="s">
        <v>30</v>
      </c>
      <c r="M41" s="1" t="s">
        <v>240</v>
      </c>
      <c r="N41" s="1" t="s">
        <v>241</v>
      </c>
      <c r="O41" s="1" t="s">
        <v>33</v>
      </c>
      <c r="P41" s="1" t="s">
        <v>112</v>
      </c>
      <c r="Q41" s="1" t="s">
        <v>285</v>
      </c>
      <c r="R41" s="2" t="str">
        <f>HYPERLINK("https://www.solarquotes.com.au/wp-content/uploads/2022/11/Datasheet_AU_SMILE-G3_V01.310320232.pdf","Yes")</f>
        <v>Yes</v>
      </c>
      <c r="S41" s="2" t="str">
        <f>HYPERLINK("https://www.solarquotes.com.au/wp-content/uploads/2022/11/Warranty-document-Document-document-WarrantyTerms.pdf","Yes")</f>
        <v>Yes</v>
      </c>
      <c r="T41" s="1" t="s">
        <v>286</v>
      </c>
      <c r="U41" s="2" t="str">
        <f>HYPERLINK("https://www.solarquotes.com.au/battery-storage/reviews/alpha-ess-review.html","Here")</f>
        <v>Here</v>
      </c>
    </row>
    <row r="42" spans="1:52">
      <c r="A42" s="1" t="s">
        <v>287</v>
      </c>
      <c r="B42" s="1" t="s">
        <v>288</v>
      </c>
      <c r="C42" s="2" t="str">
        <f>HYPERLINK("https://www.solarquotes.com.au/battery-storage/reviews/tesla-powerwall-3-review.html","Yes, review here.")</f>
        <v>Yes, review here.</v>
      </c>
      <c r="D42" s="2" t="str">
        <f>HYPERLINK("https://www.solarquotes.com.au/glossary.html#lifepo","Lithium Iron Phosphate")</f>
        <v>Lithium Iron Phosphate</v>
      </c>
      <c r="E42" s="1" t="s">
        <v>30</v>
      </c>
      <c r="F42" s="1" t="s">
        <v>289</v>
      </c>
      <c r="G42" s="1" t="s">
        <v>290</v>
      </c>
      <c r="H42" s="1" t="s">
        <v>291</v>
      </c>
      <c r="I42" s="1" t="s">
        <v>292</v>
      </c>
      <c r="J42" s="1" t="s">
        <v>293</v>
      </c>
      <c r="K42" s="1" t="s">
        <v>294</v>
      </c>
      <c r="L42" s="1" t="s">
        <v>24</v>
      </c>
      <c r="M42" s="1" t="s">
        <v>295</v>
      </c>
      <c r="N42" s="1" t="s">
        <v>74</v>
      </c>
      <c r="O42" s="1" t="s">
        <v>33</v>
      </c>
      <c r="P42" s="1" t="s">
        <v>112</v>
      </c>
      <c r="Q42" s="1" t="s">
        <v>296</v>
      </c>
      <c r="R42" s="2" t="str">
        <f>HYPERLINK("https://www.solarquotes.com.au/wp-content/uploads/2023/11/Powerwall-3-Datasheet-AU-EN.pdf","Yes")</f>
        <v>Yes</v>
      </c>
      <c r="S42" s="2" t="str">
        <f>HYPERLINK("https://www.solarquotes.com.au/wp-content/uploads/2023/11/Powerwall-Warranty-AU-NZ-EN.pdf","Yes")</f>
        <v>Yes</v>
      </c>
      <c r="T42" s="1" t="s">
        <v>297</v>
      </c>
      <c r="U42" s="2" t="str">
        <f>HYPERLINK("https://www.solarquotes.com.au/battery-storage/reviews/tesla-powerwall-3-review.html","Here")</f>
        <v>Here</v>
      </c>
    </row>
    <row r="43" spans="1:52">
      <c r="A43" s="1" t="s">
        <v>298</v>
      </c>
      <c r="B43" s="1" t="s">
        <v>147</v>
      </c>
      <c r="C43" s="1" t="s">
        <v>68</v>
      </c>
      <c r="D43" s="2" t="str">
        <f>HYPERLINK("https://www.solarquotes.com.au/glossary.html#lifepo","Lithium Iron Phosphate")</f>
        <v>Lithium Iron Phosphate</v>
      </c>
      <c r="E43" s="1" t="s">
        <v>24</v>
      </c>
      <c r="F43" s="1" t="s">
        <v>299</v>
      </c>
      <c r="G43" s="1" t="s">
        <v>299</v>
      </c>
      <c r="H43" s="1" t="s">
        <v>300</v>
      </c>
      <c r="I43" s="1" t="s">
        <v>301</v>
      </c>
      <c r="J43" s="1" t="s">
        <v>302</v>
      </c>
      <c r="K43" s="1" t="s">
        <v>303</v>
      </c>
      <c r="L43" s="1" t="s">
        <v>30</v>
      </c>
      <c r="M43" s="1" t="s">
        <v>304</v>
      </c>
      <c r="N43" s="1" t="s">
        <v>305</v>
      </c>
      <c r="O43" s="1" t="s">
        <v>33</v>
      </c>
      <c r="P43" s="1" t="s">
        <v>306</v>
      </c>
      <c r="Q43" s="1" t="s">
        <v>307</v>
      </c>
      <c r="R43" s="2" t="str">
        <f>HYPERLINK("https://www.solarquotes.com.au/wp-content/uploads/2025/06/BYD-HVSHVM-Datasheet.pdf","Yes")</f>
        <v>Yes</v>
      </c>
      <c r="S43" s="2" t="str">
        <f>HYPERLINK("https://www.solarquotes.com.au/wp-content/uploads/2021/11/byd-bbox-warranty-nov24.pdf","Yes")</f>
        <v>Yes</v>
      </c>
      <c r="T43" s="1" t="s">
        <v>308</v>
      </c>
      <c r="U43" s="2" t="str">
        <f>HYPERLINK("https://www.solarquotes.com.au/battery-storage/reviews/byd-review.html","Here")</f>
        <v>Here</v>
      </c>
    </row>
    <row r="44" spans="1:52">
      <c r="A44" s="1" t="s">
        <v>309</v>
      </c>
      <c r="B44" s="1" t="s">
        <v>310</v>
      </c>
      <c r="C44" s="1" t="s">
        <v>68</v>
      </c>
      <c r="D44" s="2" t="str">
        <f>HYPERLINK("https://www.solarquotes.com.au/glossary.html#lifepo","Lithium Iron Phosphate")</f>
        <v>Lithium Iron Phosphate</v>
      </c>
      <c r="E44" s="1" t="s">
        <v>24</v>
      </c>
      <c r="F44" s="1" t="s">
        <v>311</v>
      </c>
      <c r="G44" s="1" t="s">
        <v>311</v>
      </c>
      <c r="H44" s="1" t="s">
        <v>300</v>
      </c>
      <c r="I44" s="1" t="s">
        <v>301</v>
      </c>
      <c r="J44" s="1" t="s">
        <v>312</v>
      </c>
      <c r="K44" s="1" t="s">
        <v>313</v>
      </c>
      <c r="L44" s="1" t="s">
        <v>30</v>
      </c>
      <c r="M44" s="1" t="s">
        <v>304</v>
      </c>
      <c r="N44" s="1" t="s">
        <v>305</v>
      </c>
      <c r="O44" s="1" t="s">
        <v>33</v>
      </c>
      <c r="P44" s="1" t="s">
        <v>306</v>
      </c>
      <c r="Q44" s="1" t="s">
        <v>314</v>
      </c>
      <c r="R44" s="2" t="str">
        <f>HYPERLINK("https://www.solarquotes.com.au/wp-content/uploads/2025/06/BYD-HVSHVM-Datasheet.pdf","Yes")</f>
        <v>Yes</v>
      </c>
      <c r="S44" s="2" t="str">
        <f>HYPERLINK("https://www.solarquotes.com.au/wp-content/uploads/2021/11/byd-bbox-warranty-nov24.pdf","Yes")</f>
        <v>Yes</v>
      </c>
      <c r="T44" s="1" t="s">
        <v>308</v>
      </c>
      <c r="U44" s="2" t="str">
        <f>HYPERLINK("https://www.solarquotes.com.au/battery-storage/reviews/byd-review.html","Here")</f>
        <v>Here</v>
      </c>
    </row>
    <row r="45" spans="1:52">
      <c r="A45" s="1" t="s">
        <v>315</v>
      </c>
      <c r="B45" s="1" t="s">
        <v>316</v>
      </c>
      <c r="C45" s="1" t="s">
        <v>68</v>
      </c>
      <c r="D45" s="2" t="str">
        <f>HYPERLINK("https://www.solarquotes.com.au/glossary.html#lifepo","Lithium Iron Phosphate")</f>
        <v>Lithium Iron Phosphate</v>
      </c>
      <c r="E45" s="1" t="s">
        <v>24</v>
      </c>
      <c r="F45" s="1" t="s">
        <v>317</v>
      </c>
      <c r="G45" s="1" t="s">
        <v>317</v>
      </c>
      <c r="H45" s="1" t="s">
        <v>300</v>
      </c>
      <c r="I45" s="1" t="s">
        <v>301</v>
      </c>
      <c r="J45" s="1" t="s">
        <v>318</v>
      </c>
      <c r="K45" s="1" t="s">
        <v>319</v>
      </c>
      <c r="L45" s="1" t="s">
        <v>30</v>
      </c>
      <c r="M45" s="1" t="s">
        <v>304</v>
      </c>
      <c r="N45" s="1" t="s">
        <v>305</v>
      </c>
      <c r="O45" s="1" t="s">
        <v>33</v>
      </c>
      <c r="P45" s="1" t="s">
        <v>306</v>
      </c>
      <c r="Q45" s="1" t="s">
        <v>320</v>
      </c>
      <c r="R45" s="2" t="str">
        <f>HYPERLINK("https://www.solarquotes.com.au/wp-content/uploads/2025/06/BYD-HVSHVM-Datasheet.pdf","Yes")</f>
        <v>Yes</v>
      </c>
      <c r="S45" s="2" t="str">
        <f>HYPERLINK("https://www.solarquotes.com.au/wp-content/uploads/2021/11/byd-bbox-warranty-nov24.pdf","Yes")</f>
        <v>Yes</v>
      </c>
      <c r="T45" s="1" t="s">
        <v>308</v>
      </c>
      <c r="U45" s="2" t="str">
        <f>HYPERLINK("https://www.solarquotes.com.au/battery-storage/reviews/byd-review.html","Here")</f>
        <v>Here</v>
      </c>
    </row>
    <row r="46" spans="1:52">
      <c r="A46" s="1" t="s">
        <v>321</v>
      </c>
      <c r="B46" s="1" t="s">
        <v>322</v>
      </c>
      <c r="C46" s="1" t="s">
        <v>68</v>
      </c>
      <c r="D46" s="2" t="str">
        <f>HYPERLINK("https://www.solarquotes.com.au/glossary.html#lifepo","Lithium Iron Phosphate")</f>
        <v>Lithium Iron Phosphate</v>
      </c>
      <c r="E46" s="1" t="s">
        <v>24</v>
      </c>
      <c r="F46" s="1" t="s">
        <v>323</v>
      </c>
      <c r="G46" s="1" t="s">
        <v>323</v>
      </c>
      <c r="H46" s="1" t="s">
        <v>300</v>
      </c>
      <c r="I46" s="1" t="s">
        <v>301</v>
      </c>
      <c r="J46" s="1" t="s">
        <v>324</v>
      </c>
      <c r="K46" s="1" t="s">
        <v>325</v>
      </c>
      <c r="L46" s="1" t="s">
        <v>30</v>
      </c>
      <c r="M46" s="1" t="s">
        <v>304</v>
      </c>
      <c r="N46" s="1" t="s">
        <v>305</v>
      </c>
      <c r="O46" s="1" t="s">
        <v>33</v>
      </c>
      <c r="P46" s="1" t="s">
        <v>306</v>
      </c>
      <c r="Q46" s="1" t="s">
        <v>326</v>
      </c>
      <c r="R46" s="2" t="str">
        <f>HYPERLINK("https://www.solarquotes.com.au/wp-content/uploads/2025/06/BYD-HVSHVM-Datasheet.pdf","Yes")</f>
        <v>Yes</v>
      </c>
      <c r="S46" s="2" t="str">
        <f>HYPERLINK("https://www.solarquotes.com.au/wp-content/uploads/2021/11/byd-bbox-warranty-nov24.pdf","Yes")</f>
        <v>Yes</v>
      </c>
      <c r="T46" s="1" t="s">
        <v>308</v>
      </c>
      <c r="U46" s="2" t="str">
        <f>HYPERLINK("https://www.solarquotes.com.au/battery-storage/reviews/byd-review.html","Here")</f>
        <v>Here</v>
      </c>
    </row>
    <row r="47" spans="1:52">
      <c r="A47" s="1" t="s">
        <v>327</v>
      </c>
      <c r="B47" s="1" t="s">
        <v>328</v>
      </c>
      <c r="C47" s="1" t="s">
        <v>68</v>
      </c>
      <c r="D47" s="2" t="str">
        <f>HYPERLINK("https://www.solarquotes.com.au/glossary.html#lifepo","Lithium Iron Phosphate")</f>
        <v>Lithium Iron Phosphate</v>
      </c>
      <c r="E47" s="1" t="s">
        <v>24</v>
      </c>
      <c r="F47" s="1" t="s">
        <v>329</v>
      </c>
      <c r="G47" s="1" t="s">
        <v>329</v>
      </c>
      <c r="H47" s="1" t="s">
        <v>300</v>
      </c>
      <c r="I47" s="1" t="s">
        <v>301</v>
      </c>
      <c r="J47" s="1" t="s">
        <v>330</v>
      </c>
      <c r="K47" s="1" t="s">
        <v>331</v>
      </c>
      <c r="L47" s="1" t="s">
        <v>30</v>
      </c>
      <c r="M47" s="1" t="s">
        <v>304</v>
      </c>
      <c r="N47" s="1" t="s">
        <v>305</v>
      </c>
      <c r="O47" s="1" t="s">
        <v>33</v>
      </c>
      <c r="P47" s="1" t="s">
        <v>306</v>
      </c>
      <c r="Q47" s="1" t="s">
        <v>332</v>
      </c>
      <c r="R47" s="2" t="str">
        <f>HYPERLINK("https://www.solarquotes.com.au/wp-content/uploads/2025/06/BYD-HVSHVM-Datasheet.pdf","Yes")</f>
        <v>Yes</v>
      </c>
      <c r="S47" s="2" t="str">
        <f>HYPERLINK("https://www.solarquotes.com.au/wp-content/uploads/2021/11/byd-bbox-warranty-nov24.pdf","Yes")</f>
        <v>Yes</v>
      </c>
      <c r="T47" s="1" t="s">
        <v>308</v>
      </c>
      <c r="U47" s="2" t="str">
        <f>HYPERLINK("https://www.solarquotes.com.au/battery-storage/reviews/byd-review.html","Here")</f>
        <v>Here</v>
      </c>
    </row>
    <row r="48" spans="1:52">
      <c r="A48" s="1" t="s">
        <v>333</v>
      </c>
      <c r="B48" s="1" t="s">
        <v>334</v>
      </c>
      <c r="C48" s="1" t="s">
        <v>68</v>
      </c>
      <c r="D48" s="2" t="str">
        <f>HYPERLINK("https://www.solarquotes.com.au/glossary.html#lifepo","Lithium Iron Phosphate")</f>
        <v>Lithium Iron Phosphate</v>
      </c>
      <c r="E48" s="1" t="s">
        <v>24</v>
      </c>
      <c r="F48" s="1" t="s">
        <v>335</v>
      </c>
      <c r="G48" s="1" t="s">
        <v>335</v>
      </c>
      <c r="H48" s="1" t="s">
        <v>300</v>
      </c>
      <c r="I48" s="1" t="s">
        <v>301</v>
      </c>
      <c r="J48" s="1" t="s">
        <v>336</v>
      </c>
      <c r="K48" s="1" t="s">
        <v>337</v>
      </c>
      <c r="L48" s="1" t="s">
        <v>30</v>
      </c>
      <c r="M48" s="1" t="s">
        <v>304</v>
      </c>
      <c r="N48" s="1" t="s">
        <v>305</v>
      </c>
      <c r="O48" s="1" t="s">
        <v>33</v>
      </c>
      <c r="P48" s="1" t="s">
        <v>306</v>
      </c>
      <c r="Q48" s="1" t="s">
        <v>338</v>
      </c>
      <c r="R48" s="2" t="str">
        <f>HYPERLINK("https://www.solarquotes.com.au/wp-content/uploads/2025/06/BYD-HVSHVM-Datasheet.pdf","Yes")</f>
        <v>Yes</v>
      </c>
      <c r="S48" s="2" t="str">
        <f>HYPERLINK("https://www.solarquotes.com.au/wp-content/uploads/2021/11/byd-bbox-warranty-nov24.pdf","Yes")</f>
        <v>Yes</v>
      </c>
      <c r="T48" s="1" t="s">
        <v>339</v>
      </c>
      <c r="U48" s="2" t="str">
        <f>HYPERLINK("https://www.solarquotes.com.au/battery-storage/reviews/byd-review.html","Here")</f>
        <v>Here</v>
      </c>
    </row>
    <row r="49" spans="1:52">
      <c r="A49" s="1" t="s">
        <v>340</v>
      </c>
      <c r="B49" s="1" t="s">
        <v>251</v>
      </c>
      <c r="C49" s="1" t="s">
        <v>68</v>
      </c>
      <c r="D49" s="2" t="str">
        <f>HYPERLINK("https://www.solarquotes.com.au/glossary.html#lifepo","Lithium Iron Phosphate")</f>
        <v>Lithium Iron Phosphate</v>
      </c>
      <c r="E49" s="1" t="s">
        <v>24</v>
      </c>
      <c r="F49" s="1" t="s">
        <v>341</v>
      </c>
      <c r="G49" s="1" t="s">
        <v>341</v>
      </c>
      <c r="H49" s="1" t="s">
        <v>300</v>
      </c>
      <c r="I49" s="1" t="s">
        <v>301</v>
      </c>
      <c r="J49" s="1" t="s">
        <v>342</v>
      </c>
      <c r="K49" s="1" t="s">
        <v>343</v>
      </c>
      <c r="L49" s="1" t="s">
        <v>30</v>
      </c>
      <c r="M49" s="1" t="s">
        <v>304</v>
      </c>
      <c r="N49" s="1" t="s">
        <v>305</v>
      </c>
      <c r="O49" s="1" t="s">
        <v>33</v>
      </c>
      <c r="P49" s="1" t="s">
        <v>306</v>
      </c>
      <c r="Q49" s="1" t="s">
        <v>344</v>
      </c>
      <c r="R49" s="2" t="str">
        <f>HYPERLINK("https://www.solarquotes.com.au/wp-content/uploads/2025/06/BYD-HVSHVM-Datasheet.pdf","Yes")</f>
        <v>Yes</v>
      </c>
      <c r="S49" s="2" t="str">
        <f>HYPERLINK("https://www.solarquotes.com.au/wp-content/uploads/2021/11/byd-bbox-warranty-nov24.pdf","Yes")</f>
        <v>Yes</v>
      </c>
      <c r="T49" s="1" t="s">
        <v>345</v>
      </c>
      <c r="U49" s="2" t="str">
        <f>HYPERLINK("https://www.solarquotes.com.au/battery-storage/reviews/byd-review.html","Here")</f>
        <v>Here</v>
      </c>
    </row>
    <row r="50" spans="1:52">
      <c r="A50" s="1" t="s">
        <v>346</v>
      </c>
      <c r="B50" s="1" t="s">
        <v>316</v>
      </c>
      <c r="C50" s="1" t="s">
        <v>68</v>
      </c>
      <c r="D50" s="2" t="str">
        <f>HYPERLINK("https://www.solarquotes.com.au/glossary.html#lifepo","Lithium Iron Phosphate")</f>
        <v>Lithium Iron Phosphate</v>
      </c>
      <c r="E50" s="1" t="s">
        <v>24</v>
      </c>
      <c r="F50" s="1" t="s">
        <v>60</v>
      </c>
      <c r="G50" s="1" t="s">
        <v>60</v>
      </c>
      <c r="H50" s="1" t="s">
        <v>347</v>
      </c>
      <c r="I50" s="1" t="s">
        <v>107</v>
      </c>
      <c r="J50" s="1" t="s">
        <v>330</v>
      </c>
      <c r="K50" s="1" t="s">
        <v>331</v>
      </c>
      <c r="L50" s="1" t="s">
        <v>30</v>
      </c>
      <c r="M50" s="1" t="s">
        <v>304</v>
      </c>
      <c r="N50" s="1" t="s">
        <v>305</v>
      </c>
      <c r="O50" s="1" t="s">
        <v>33</v>
      </c>
      <c r="P50" s="1" t="s">
        <v>112</v>
      </c>
      <c r="Q50" s="1" t="s">
        <v>348</v>
      </c>
      <c r="R50" s="2" t="str">
        <f>HYPERLINK("https://www.solarquotes.com.au/wp-content/uploads/2025/06/BYD-HVSHVM-Datasheet.pdf","Yes")</f>
        <v>Yes</v>
      </c>
      <c r="S50" s="2" t="str">
        <f>HYPERLINK("https://www.solarquotes.com.au/wp-content/uploads/2021/11/byd-bbox-warranty-nov24.pdf","Yes")</f>
        <v>Yes</v>
      </c>
      <c r="T50" s="1" t="s">
        <v>349</v>
      </c>
      <c r="U50" s="2" t="str">
        <f>HYPERLINK("https://www.solarquotes.com.au/battery-storage/reviews/byd-review.html","Here")</f>
        <v>Here</v>
      </c>
    </row>
    <row r="51" spans="1:52">
      <c r="A51" s="1" t="s">
        <v>350</v>
      </c>
      <c r="B51" s="1" t="s">
        <v>351</v>
      </c>
      <c r="C51" s="1" t="s">
        <v>68</v>
      </c>
      <c r="D51" s="2" t="str">
        <f>HYPERLINK("https://www.solarquotes.com.au/glossary.html#lifepo","Lithium Iron Phosphate")</f>
        <v>Lithium Iron Phosphate</v>
      </c>
      <c r="E51" s="1" t="s">
        <v>24</v>
      </c>
      <c r="F51" s="1" t="s">
        <v>352</v>
      </c>
      <c r="G51" s="1" t="s">
        <v>352</v>
      </c>
      <c r="H51" s="1" t="s">
        <v>347</v>
      </c>
      <c r="I51" s="1" t="s">
        <v>107</v>
      </c>
      <c r="J51" s="1" t="s">
        <v>336</v>
      </c>
      <c r="K51" s="1" t="s">
        <v>337</v>
      </c>
      <c r="L51" s="1" t="s">
        <v>30</v>
      </c>
      <c r="M51" s="1" t="s">
        <v>304</v>
      </c>
      <c r="N51" s="1" t="s">
        <v>305</v>
      </c>
      <c r="O51" s="1" t="s">
        <v>33</v>
      </c>
      <c r="P51" s="1" t="s">
        <v>112</v>
      </c>
      <c r="Q51" s="1" t="s">
        <v>353</v>
      </c>
      <c r="R51" s="2" t="str">
        <f>HYPERLINK("https://www.solarquotes.com.au/wp-content/uploads/2025/06/BYD-HVSHVM-Datasheet.pdf","Yes")</f>
        <v>Yes</v>
      </c>
      <c r="S51" s="2" t="str">
        <f>HYPERLINK("https://www.solarquotes.com.au/wp-content/uploads/2021/11/byd-bbox-warranty-nov24.pdf","Yes")</f>
        <v>Yes</v>
      </c>
      <c r="T51" s="1" t="s">
        <v>354</v>
      </c>
      <c r="U51" s="2" t="str">
        <f>HYPERLINK("https://www.solarquotes.com.au/battery-storage/reviews/byd-review.html","Here")</f>
        <v>Here</v>
      </c>
    </row>
    <row r="52" spans="1:52">
      <c r="A52" s="1" t="s">
        <v>355</v>
      </c>
      <c r="B52" s="1" t="s">
        <v>221</v>
      </c>
      <c r="C52" s="1" t="s">
        <v>68</v>
      </c>
      <c r="D52" s="2" t="str">
        <f>HYPERLINK("https://www.solarquotes.com.au/glossary.html#lifepo","Lithium Iron Phosphate")</f>
        <v>Lithium Iron Phosphate</v>
      </c>
      <c r="E52" s="1" t="s">
        <v>24</v>
      </c>
      <c r="F52" s="1" t="s">
        <v>356</v>
      </c>
      <c r="G52" s="1" t="s">
        <v>356</v>
      </c>
      <c r="H52" s="1" t="s">
        <v>347</v>
      </c>
      <c r="I52" s="1" t="s">
        <v>107</v>
      </c>
      <c r="J52" s="1" t="s">
        <v>342</v>
      </c>
      <c r="K52" s="1" t="s">
        <v>343</v>
      </c>
      <c r="L52" s="1" t="s">
        <v>30</v>
      </c>
      <c r="M52" s="1" t="s">
        <v>304</v>
      </c>
      <c r="N52" s="1" t="s">
        <v>305</v>
      </c>
      <c r="O52" s="1" t="s">
        <v>33</v>
      </c>
      <c r="P52" s="1" t="s">
        <v>112</v>
      </c>
      <c r="Q52" s="1" t="s">
        <v>357</v>
      </c>
      <c r="R52" s="2" t="str">
        <f>HYPERLINK("https://www.solarquotes.com.au/wp-content/uploads/2025/06/BYD-HVSHVM-Datasheet.pdf","Yes")</f>
        <v>Yes</v>
      </c>
      <c r="S52" s="2" t="str">
        <f>HYPERLINK("https://www.solarquotes.com.au/wp-content/uploads/2021/11/byd-bbox-warranty-nov24.pdf","Yes")</f>
        <v>Yes</v>
      </c>
      <c r="T52" s="1" t="s">
        <v>354</v>
      </c>
      <c r="U52" s="2" t="str">
        <f>HYPERLINK("https://www.solarquotes.com.au/battery-storage/reviews/byd-review.html","Here")</f>
        <v>Here</v>
      </c>
    </row>
    <row r="53" spans="1:52">
      <c r="A53" s="1" t="s">
        <v>358</v>
      </c>
      <c r="B53" s="1" t="s">
        <v>359</v>
      </c>
      <c r="C53" s="1" t="s">
        <v>68</v>
      </c>
      <c r="D53" s="2" t="str">
        <f>HYPERLINK("https://www.solarquotes.com.au/glossary.html#lifepo","Lithium Iron Phosphate")</f>
        <v>Lithium Iron Phosphate</v>
      </c>
      <c r="E53" s="1" t="s">
        <v>24</v>
      </c>
      <c r="F53" s="1" t="s">
        <v>360</v>
      </c>
      <c r="G53" s="1" t="s">
        <v>361</v>
      </c>
      <c r="H53" s="1" t="s">
        <v>362</v>
      </c>
      <c r="I53" s="1" t="s">
        <v>363</v>
      </c>
      <c r="J53" s="1" t="s">
        <v>364</v>
      </c>
      <c r="K53" s="1" t="s">
        <v>365</v>
      </c>
      <c r="L53" s="1" t="s">
        <v>30</v>
      </c>
      <c r="M53" s="1" t="s">
        <v>304</v>
      </c>
      <c r="N53" s="1" t="s">
        <v>305</v>
      </c>
      <c r="O53" s="1" t="s">
        <v>33</v>
      </c>
      <c r="P53" s="1" t="s">
        <v>112</v>
      </c>
      <c r="Q53" s="1" t="s">
        <v>366</v>
      </c>
      <c r="R53" s="2" t="str">
        <f>HYPERLINK("https://www.solarquotes.com.au/wp-content/uploads/2021/02/201013_Premium_Datasheet_LVS-V2.1-EN-5fa4baa72098c.pdf","Yes")</f>
        <v>Yes</v>
      </c>
      <c r="S53" s="2" t="str">
        <f>HYPERLINK("https://www.solarquotes.com.au/wp-content/uploads/2021/02/Warranty-TCS-BYD-Battery-Box-Premium-LVS-Residential-Australia-EN-V1.1-656e93d6617fb.pdf","Yes")</f>
        <v>Yes</v>
      </c>
      <c r="T53" s="1" t="s">
        <v>367</v>
      </c>
      <c r="U53" s="2" t="str">
        <f>HYPERLINK("https://www.solarquotes.com.au/battery-storage/reviews/byd-review.html","Here")</f>
        <v>Here</v>
      </c>
    </row>
    <row r="54" spans="1:52">
      <c r="A54" s="1" t="s">
        <v>368</v>
      </c>
      <c r="B54" s="1" t="s">
        <v>245</v>
      </c>
      <c r="C54" s="1" t="s">
        <v>68</v>
      </c>
      <c r="D54" s="2" t="str">
        <f>HYPERLINK("https://www.solarquotes.com.au/glossary.html#lifepo","Lithium Iron Phosphate")</f>
        <v>Lithium Iron Phosphate</v>
      </c>
      <c r="E54" s="1" t="s">
        <v>24</v>
      </c>
      <c r="F54" s="1" t="s">
        <v>369</v>
      </c>
      <c r="G54" s="1" t="s">
        <v>370</v>
      </c>
      <c r="H54" s="1" t="s">
        <v>362</v>
      </c>
      <c r="I54" s="1" t="s">
        <v>371</v>
      </c>
      <c r="J54" s="1" t="s">
        <v>372</v>
      </c>
      <c r="K54" s="1" t="s">
        <v>373</v>
      </c>
      <c r="L54" s="1" t="s">
        <v>30</v>
      </c>
      <c r="M54" s="1" t="s">
        <v>304</v>
      </c>
      <c r="N54" s="1" t="s">
        <v>305</v>
      </c>
      <c r="O54" s="1" t="s">
        <v>33</v>
      </c>
      <c r="P54" s="1" t="s">
        <v>112</v>
      </c>
      <c r="Q54" s="1" t="s">
        <v>374</v>
      </c>
      <c r="R54" s="2" t="str">
        <f>HYPERLINK("https://www.solarquotes.com.au/wp-content/uploads/2021/02/201013_Premium_Datasheet_LVS-V2.1-EN-5fa4baa72098c.pdf","Yes")</f>
        <v>Yes</v>
      </c>
      <c r="S54" s="2" t="str">
        <f>HYPERLINK("https://www.solarquotes.com.au/wp-content/uploads/2021/02/Warranty-TCS-BYD-Battery-Box-Premium-LVS-Residential-Australia-EN-V1.1-656e93d6617fb.pdf","Yes")</f>
        <v>Yes</v>
      </c>
      <c r="T54" s="1" t="s">
        <v>345</v>
      </c>
      <c r="U54" s="2" t="str">
        <f>HYPERLINK("https://www.solarquotes.com.au/battery-storage/reviews/byd-review.html","Here")</f>
        <v>Here</v>
      </c>
    </row>
    <row r="55" spans="1:52">
      <c r="A55" s="1" t="s">
        <v>375</v>
      </c>
      <c r="B55" s="1" t="s">
        <v>376</v>
      </c>
      <c r="C55" s="1" t="s">
        <v>181</v>
      </c>
      <c r="D55" s="2" t="str">
        <f>HYPERLINK("https://www.solarquotes.com.au/glossary.html#lifepo","Lithium Iron Phosphate")</f>
        <v>Lithium Iron Phosphate</v>
      </c>
      <c r="E55" s="1" t="s">
        <v>24</v>
      </c>
      <c r="F55" s="1" t="s">
        <v>377</v>
      </c>
      <c r="G55" s="1" t="s">
        <v>377</v>
      </c>
      <c r="H55" s="1" t="s">
        <v>378</v>
      </c>
      <c r="I55" s="1" t="s">
        <v>379</v>
      </c>
      <c r="J55" s="1" t="s">
        <v>380</v>
      </c>
      <c r="K55" s="1" t="s">
        <v>381</v>
      </c>
      <c r="L55" s="1" t="s">
        <v>382</v>
      </c>
      <c r="M55" s="1" t="s">
        <v>383</v>
      </c>
      <c r="N55" s="1" t="s">
        <v>384</v>
      </c>
      <c r="O55" s="1" t="s">
        <v>385</v>
      </c>
      <c r="P55" s="1" t="s">
        <v>112</v>
      </c>
      <c r="Q55" s="1" t="s">
        <v>386</v>
      </c>
      <c r="R55" s="2" t="str">
        <f>HYPERLINK("https://www.solarquotes.com.au/wp-content/uploads/2023/07/IQ-Battery-5P-DS-EN-AU.pdf","Yes")</f>
        <v>Yes</v>
      </c>
      <c r="S55" s="2" t="str">
        <f>HYPERLINK("https://www.solarquotes.com.au/wp-content/uploads/2023/07/2024-06-25-Enphase-Energy-Limited-Warranty-IQ-Battery-5P-and-SC-AU.pdf","Yes")</f>
        <v>Yes</v>
      </c>
      <c r="T55" s="1" t="s">
        <v>297</v>
      </c>
      <c r="U55" s="2" t="str">
        <f>HYPERLINK("https://www.solarquotes.com.au/battery-storage/reviews/enphase-energy-review.html","Here")</f>
        <v>Here</v>
      </c>
    </row>
    <row r="56" spans="1:52">
      <c r="A56" s="1" t="s">
        <v>387</v>
      </c>
      <c r="B56" s="1" t="s">
        <v>388</v>
      </c>
      <c r="C56" s="2" t="str">
        <f>HYPERLINK("https://www.solarquotes.com.au/blog/solaredge-home-battery-review/","Yes, review here.")</f>
        <v>Yes, review here.</v>
      </c>
      <c r="D56" s="2" t="str">
        <f>HYPERLINK("https://www.solarquotes.com.au/glossary.html#nmc","NMC")</f>
        <v>NMC</v>
      </c>
      <c r="E56" s="1" t="s">
        <v>389</v>
      </c>
      <c r="F56" s="1" t="s">
        <v>236</v>
      </c>
      <c r="G56" s="1" t="s">
        <v>390</v>
      </c>
      <c r="H56" s="1" t="s">
        <v>391</v>
      </c>
      <c r="I56" s="1" t="s">
        <v>392</v>
      </c>
      <c r="J56" s="1" t="s">
        <v>393</v>
      </c>
      <c r="K56" s="1" t="s">
        <v>394</v>
      </c>
      <c r="L56" s="1" t="s">
        <v>24</v>
      </c>
      <c r="M56" s="1" t="s">
        <v>304</v>
      </c>
      <c r="N56" s="1" t="s">
        <v>395</v>
      </c>
      <c r="O56" s="1" t="s">
        <v>396</v>
      </c>
      <c r="P56" s="1" t="s">
        <v>397</v>
      </c>
      <c r="Q56" s="1" t="s">
        <v>398</v>
      </c>
      <c r="R56" s="2" t="str">
        <f>HYPERLINK("https://www.solarquotes.com.au/wp-content/uploads/2022/02/se-home-battery-10K1PS0B-x2-datasheet-aus.pdf","Yes")</f>
        <v>Yes</v>
      </c>
      <c r="S56" s="2" t="str">
        <f>HYPERLINK("https://www.solarquotes.com.au/wp-content/uploads/2022/02/se-energy-bank-battery-warranty-aus.pdf","Yes")</f>
        <v>Yes</v>
      </c>
      <c r="T56" s="1" t="s">
        <v>159</v>
      </c>
      <c r="U56" s="2" t="str">
        <f>HYPERLINK("https://www.solarquotes.com.au/battery-storage/reviews/solaredge-review.html","Here")</f>
        <v>Here</v>
      </c>
    </row>
    <row r="57" spans="1:52">
      <c r="A57" s="1" t="s">
        <v>399</v>
      </c>
      <c r="B57" s="1" t="s">
        <v>78</v>
      </c>
      <c r="C57" s="2" t="str">
        <f>HYPERLINK("https://www.solarquotes.com.au/blog/solaredge-three-phase-mb3327/","Yes, overview here.")</f>
        <v>Yes, overview here.</v>
      </c>
      <c r="D57" s="2" t="str">
        <f>HYPERLINK("https://www.solarquotes.com.au/glossary.html#lifepo","Lithium Iron Phosphate")</f>
        <v>Lithium Iron Phosphate</v>
      </c>
      <c r="E57" s="1" t="s">
        <v>389</v>
      </c>
      <c r="F57" s="1" t="s">
        <v>400</v>
      </c>
      <c r="G57" s="1" t="s">
        <v>400</v>
      </c>
      <c r="H57" s="1" t="s">
        <v>401</v>
      </c>
      <c r="I57" s="1" t="s">
        <v>402</v>
      </c>
      <c r="J57" s="1" t="s">
        <v>403</v>
      </c>
      <c r="K57" s="1" t="s">
        <v>404</v>
      </c>
      <c r="L57" s="1" t="s">
        <v>24</v>
      </c>
      <c r="M57" s="1" t="s">
        <v>304</v>
      </c>
      <c r="N57" s="1" t="s">
        <v>405</v>
      </c>
      <c r="O57" s="1" t="s">
        <v>396</v>
      </c>
      <c r="P57" s="1" t="s">
        <v>397</v>
      </c>
      <c r="Q57" s="1" t="s">
        <v>406</v>
      </c>
      <c r="R57" s="2" t="str">
        <f>HYPERLINK("https://www.solarquotes.com.au/wp-content/uploads/2025/12/se-home-battery-three-phase-datasheet-aus.pdf","Yes")</f>
        <v>Yes</v>
      </c>
      <c r="S57" s="2" t="str">
        <f>HYPERLINK("https://www.solarquotes.com.au/wp-content/uploads/2025/12/se-home-battery-three-phase-eng-au.pdf","Yes")</f>
        <v>Yes</v>
      </c>
      <c r="T57" s="1" t="s">
        <v>354</v>
      </c>
      <c r="U57" s="2" t="str">
        <f>HYPERLINK("https://www.solarquotes.com.au/battery-storage/reviews/solaredge-review.html","Here")</f>
        <v>Here</v>
      </c>
    </row>
    <row r="58" spans="1:52">
      <c r="A58" s="1" t="s">
        <v>407</v>
      </c>
      <c r="B58" s="1" t="s">
        <v>408</v>
      </c>
      <c r="C58" s="2" t="str">
        <f>HYPERLINK("https://www.solarquotes.com.au/blog/solaredge-three-phase-mb3327/","Yes, overview here.")</f>
        <v>Yes, overview here.</v>
      </c>
      <c r="D58" s="2" t="str">
        <f>HYPERLINK("https://www.solarquotes.com.au/glossary.html#lifepo","Lithium Iron Phosphate")</f>
        <v>Lithium Iron Phosphate</v>
      </c>
      <c r="E58" s="1" t="s">
        <v>389</v>
      </c>
      <c r="F58" s="1" t="s">
        <v>409</v>
      </c>
      <c r="G58" s="1" t="s">
        <v>409</v>
      </c>
      <c r="H58" s="1" t="s">
        <v>401</v>
      </c>
      <c r="I58" s="1" t="s">
        <v>402</v>
      </c>
      <c r="J58" s="1" t="s">
        <v>410</v>
      </c>
      <c r="K58" s="1" t="s">
        <v>411</v>
      </c>
      <c r="L58" s="1" t="s">
        <v>24</v>
      </c>
      <c r="M58" s="1" t="s">
        <v>304</v>
      </c>
      <c r="N58" s="1" t="s">
        <v>405</v>
      </c>
      <c r="O58" s="1" t="s">
        <v>396</v>
      </c>
      <c r="P58" s="1" t="s">
        <v>397</v>
      </c>
      <c r="Q58" s="1" t="s">
        <v>412</v>
      </c>
      <c r="R58" s="2" t="str">
        <f>HYPERLINK("https://www.solarquotes.com.au/wp-content/uploads/2025/12/se-home-battery-three-phase-datasheet-aus.pdf","Yes")</f>
        <v>Yes</v>
      </c>
      <c r="S58" s="2" t="str">
        <f>HYPERLINK("https://www.solarquotes.com.au/wp-content/uploads/2025/12/se-home-battery-three-phase-eng-au.pdf","Yes")</f>
        <v>Yes</v>
      </c>
      <c r="T58" s="1" t="s">
        <v>349</v>
      </c>
      <c r="U58" s="2" t="str">
        <f>HYPERLINK("https://www.solarquotes.com.au/battery-storage/reviews/solaredge-review.html","Here")</f>
        <v>Here</v>
      </c>
    </row>
    <row r="59" spans="1:52">
      <c r="A59" s="1" t="s">
        <v>413</v>
      </c>
      <c r="B59" s="1" t="s">
        <v>133</v>
      </c>
      <c r="C59" s="2" t="str">
        <f>HYPERLINK("https://www.solarquotes.com.au/blog/solaredge-three-phase-mb3327/","Yes, overview here.")</f>
        <v>Yes, overview here.</v>
      </c>
      <c r="D59" s="2" t="str">
        <f>HYPERLINK("https://www.solarquotes.com.au/glossary.html#lifepo","Lithium Iron Phosphate")</f>
        <v>Lithium Iron Phosphate</v>
      </c>
      <c r="E59" s="1" t="s">
        <v>389</v>
      </c>
      <c r="F59" s="1" t="s">
        <v>414</v>
      </c>
      <c r="G59" s="1" t="s">
        <v>414</v>
      </c>
      <c r="H59" s="1" t="s">
        <v>401</v>
      </c>
      <c r="I59" s="1" t="s">
        <v>402</v>
      </c>
      <c r="J59" s="1" t="s">
        <v>415</v>
      </c>
      <c r="K59" s="1" t="s">
        <v>416</v>
      </c>
      <c r="L59" s="1" t="s">
        <v>24</v>
      </c>
      <c r="M59" s="1" t="s">
        <v>304</v>
      </c>
      <c r="N59" s="1" t="s">
        <v>405</v>
      </c>
      <c r="O59" s="1" t="s">
        <v>396</v>
      </c>
      <c r="P59" s="1" t="s">
        <v>397</v>
      </c>
      <c r="Q59" s="1" t="s">
        <v>417</v>
      </c>
      <c r="R59" s="2" t="str">
        <f>HYPERLINK("https://www.solarquotes.com.au/wp-content/uploads/2025/12/se-home-battery-three-phase-datasheet-aus.pdf","Yes")</f>
        <v>Yes</v>
      </c>
      <c r="S59" s="2" t="str">
        <f>HYPERLINK("https://www.solarquotes.com.au/wp-content/uploads/2025/12/se-home-battery-three-phase-eng-au.pdf","Yes")</f>
        <v>Yes</v>
      </c>
      <c r="T59" s="1" t="s">
        <v>349</v>
      </c>
      <c r="U59" s="2" t="str">
        <f>HYPERLINK("https://www.solarquotes.com.au/battery-storage/reviews/solaredge-review.html","Here")</f>
        <v>Here</v>
      </c>
    </row>
    <row r="60" spans="1:52">
      <c r="A60" s="1" t="s">
        <v>418</v>
      </c>
      <c r="B60" s="1" t="s">
        <v>419</v>
      </c>
      <c r="C60" s="1" t="s">
        <v>181</v>
      </c>
      <c r="D60" s="2" t="str">
        <f>HYPERLINK("https://www.solarquotes.com.au/glossary.html#lifepo","Lithium Iron Phosphate")</f>
        <v>Lithium Iron Phosphate</v>
      </c>
      <c r="E60" s="1" t="s">
        <v>30</v>
      </c>
      <c r="F60" s="1" t="s">
        <v>267</v>
      </c>
      <c r="G60" s="1" t="s">
        <v>268</v>
      </c>
      <c r="H60" s="1" t="s">
        <v>26</v>
      </c>
      <c r="I60" s="1" t="s">
        <v>107</v>
      </c>
      <c r="J60" s="1" t="s">
        <v>393</v>
      </c>
      <c r="K60" s="1" t="s">
        <v>420</v>
      </c>
      <c r="L60" s="1" t="s">
        <v>24</v>
      </c>
      <c r="M60" s="1" t="s">
        <v>186</v>
      </c>
      <c r="N60" s="1" t="s">
        <v>421</v>
      </c>
      <c r="O60" s="1" t="s">
        <v>33</v>
      </c>
      <c r="P60" s="1" t="s">
        <v>112</v>
      </c>
      <c r="Q60" s="1" t="s">
        <v>422</v>
      </c>
      <c r="R60" s="2" t="str">
        <f>HYPERLINK("https://www.solarquotes.com.au/wp-content/uploads/2025/10/Neovolt-EMMABW-ESS-Datasheet.pdf","Yes")</f>
        <v>Yes</v>
      </c>
      <c r="S60" s="2" t="str">
        <f>HYPERLINK("https://www.solarquotes.com.au/wp-content/uploads/2025/10/BW-GF-TS-001BytewattWarrantydoucumentForAustraliaNewZealand_A4-English2.pdf","Yes")</f>
        <v>Yes</v>
      </c>
      <c r="T60" s="1" t="s">
        <v>243</v>
      </c>
      <c r="U60" s="2" t="str">
        <f>HYPERLINK("https://www.solarquotes.com.au/battery-storage/reviews/bytewatt-neovolt-review.html","Here")</f>
        <v>Here</v>
      </c>
    </row>
    <row r="61" spans="1:52">
      <c r="A61" s="1" t="s">
        <v>423</v>
      </c>
      <c r="B61" s="1" t="s">
        <v>424</v>
      </c>
      <c r="C61" s="1" t="s">
        <v>181</v>
      </c>
      <c r="D61" s="2" t="str">
        <f>HYPERLINK("https://www.solarquotes.com.au/glossary.html#lifepo","Lithium Iron Phosphate")</f>
        <v>Lithium Iron Phosphate</v>
      </c>
      <c r="E61" s="1" t="s">
        <v>30</v>
      </c>
      <c r="F61" s="1" t="s">
        <v>274</v>
      </c>
      <c r="G61" s="1" t="s">
        <v>39</v>
      </c>
      <c r="H61" s="1" t="s">
        <v>26</v>
      </c>
      <c r="I61" s="1" t="s">
        <v>107</v>
      </c>
      <c r="J61" s="1" t="s">
        <v>425</v>
      </c>
      <c r="K61" s="1" t="s">
        <v>426</v>
      </c>
      <c r="L61" s="1" t="s">
        <v>24</v>
      </c>
      <c r="M61" s="1" t="s">
        <v>186</v>
      </c>
      <c r="N61" s="1" t="s">
        <v>421</v>
      </c>
      <c r="O61" s="1" t="s">
        <v>33</v>
      </c>
      <c r="P61" s="1" t="s">
        <v>112</v>
      </c>
      <c r="Q61" s="1" t="s">
        <v>427</v>
      </c>
      <c r="R61" s="2" t="str">
        <f>HYPERLINK("https://www.solarquotes.com.au/wp-content/uploads/2025/10/Neovolt-EMMABW-ESS-Datasheet.pdf","Yes")</f>
        <v>Yes</v>
      </c>
      <c r="S61" s="2" t="str">
        <f>HYPERLINK("https://www.solarquotes.com.au/wp-content/uploads/2025/10/BW-GF-TS-001BytewattWarrantydoucumentForAustraliaNewZealand_A4-English2.pdf","Yes")</f>
        <v>Yes</v>
      </c>
      <c r="T61" s="1" t="s">
        <v>249</v>
      </c>
      <c r="U61" s="2" t="str">
        <f>HYPERLINK("https://www.solarquotes.com.au/battery-storage/reviews/bytewatt-neovolt-review.html","Here")</f>
        <v>Here</v>
      </c>
    </row>
    <row r="62" spans="1:52">
      <c r="A62" s="1" t="s">
        <v>428</v>
      </c>
      <c r="B62" s="1" t="s">
        <v>228</v>
      </c>
      <c r="C62" s="1" t="s">
        <v>181</v>
      </c>
      <c r="D62" s="2" t="str">
        <f>HYPERLINK("https://www.solarquotes.com.au/glossary.html#lifepo","Lithium Iron Phosphate")</f>
        <v>Lithium Iron Phosphate</v>
      </c>
      <c r="E62" s="1" t="s">
        <v>30</v>
      </c>
      <c r="F62" s="1" t="s">
        <v>281</v>
      </c>
      <c r="G62" s="1" t="s">
        <v>282</v>
      </c>
      <c r="H62" s="1" t="s">
        <v>26</v>
      </c>
      <c r="I62" s="1" t="s">
        <v>107</v>
      </c>
      <c r="J62" s="1" t="s">
        <v>429</v>
      </c>
      <c r="K62" s="1" t="s">
        <v>430</v>
      </c>
      <c r="L62" s="1" t="s">
        <v>24</v>
      </c>
      <c r="M62" s="1" t="s">
        <v>186</v>
      </c>
      <c r="N62" s="1" t="s">
        <v>421</v>
      </c>
      <c r="O62" s="1" t="s">
        <v>33</v>
      </c>
      <c r="P62" s="1" t="s">
        <v>112</v>
      </c>
      <c r="Q62" s="1" t="s">
        <v>431</v>
      </c>
      <c r="R62" s="2" t="str">
        <f>HYPERLINK("https://www.solarquotes.com.au/wp-content/uploads/2025/10/Neovolt-EMMABW-ESS-Datasheet.pdf","Yes")</f>
        <v>Yes</v>
      </c>
      <c r="S62" s="2" t="str">
        <f>HYPERLINK("https://www.solarquotes.com.au/wp-content/uploads/2025/10/BW-GF-TS-001BytewattWarrantydoucumentForAustraliaNewZealand_A4-English2.pdf","Yes")</f>
        <v>Yes</v>
      </c>
      <c r="T62" s="1" t="s">
        <v>432</v>
      </c>
      <c r="U62" s="2" t="str">
        <f>HYPERLINK("https://www.solarquotes.com.au/battery-storage/reviews/bytewatt-neovolt-review.html","Here")</f>
        <v>Here</v>
      </c>
    </row>
    <row r="63" spans="1:52">
      <c r="A63" s="1" t="s">
        <v>433</v>
      </c>
      <c r="B63" s="1" t="s">
        <v>103</v>
      </c>
      <c r="C63" s="1" t="s">
        <v>181</v>
      </c>
      <c r="D63" s="2" t="str">
        <f>HYPERLINK("https://www.solarquotes.com.au/glossary.html#lifepo","Lithium Iron Phosphate")</f>
        <v>Lithium Iron Phosphate</v>
      </c>
      <c r="E63" s="1" t="s">
        <v>30</v>
      </c>
      <c r="F63" s="1" t="s">
        <v>434</v>
      </c>
      <c r="G63" s="1" t="s">
        <v>435</v>
      </c>
      <c r="H63" s="1" t="s">
        <v>26</v>
      </c>
      <c r="I63" s="1" t="s">
        <v>107</v>
      </c>
      <c r="J63" s="1" t="s">
        <v>436</v>
      </c>
      <c r="K63" s="1" t="s">
        <v>437</v>
      </c>
      <c r="L63" s="1" t="s">
        <v>24</v>
      </c>
      <c r="M63" s="1" t="s">
        <v>186</v>
      </c>
      <c r="N63" s="1" t="s">
        <v>421</v>
      </c>
      <c r="O63" s="1" t="s">
        <v>33</v>
      </c>
      <c r="P63" s="1" t="s">
        <v>112</v>
      </c>
      <c r="Q63" s="1" t="s">
        <v>438</v>
      </c>
      <c r="R63" s="2" t="str">
        <f>HYPERLINK("https://www.solarquotes.com.au/wp-content/uploads/2025/10/Neovolt-EMMABW-ESS-Datasheet.pdf","Yes")</f>
        <v>Yes</v>
      </c>
      <c r="S63" s="2" t="str">
        <f>HYPERLINK("https://www.solarquotes.com.au/wp-content/uploads/2025/10/BW-GF-TS-001BytewattWarrantydoucumentForAustraliaNewZealand_A4-English2.pdf","Yes")</f>
        <v>Yes</v>
      </c>
      <c r="T63" s="1" t="s">
        <v>439</v>
      </c>
      <c r="U63" s="2" t="str">
        <f>HYPERLINK("https://www.solarquotes.com.au/battery-storage/reviews/bytewatt-neovolt-review.html","Here")</f>
        <v>Here</v>
      </c>
    </row>
    <row r="64" spans="1:52">
      <c r="A64" s="1" t="s">
        <v>440</v>
      </c>
      <c r="B64" s="1" t="s">
        <v>441</v>
      </c>
      <c r="C64" s="1" t="s">
        <v>181</v>
      </c>
      <c r="D64" s="2" t="str">
        <f>HYPERLINK("https://www.solarquotes.com.au/glossary.html#lifepo","Lithium Iron Phosphate")</f>
        <v>Lithium Iron Phosphate</v>
      </c>
      <c r="E64" s="1" t="s">
        <v>30</v>
      </c>
      <c r="F64" s="1" t="s">
        <v>442</v>
      </c>
      <c r="G64" s="1" t="s">
        <v>443</v>
      </c>
      <c r="H64" s="1" t="s">
        <v>26</v>
      </c>
      <c r="I64" s="1" t="s">
        <v>107</v>
      </c>
      <c r="J64" s="1" t="s">
        <v>444</v>
      </c>
      <c r="K64" s="1" t="s">
        <v>445</v>
      </c>
      <c r="L64" s="1" t="s">
        <v>24</v>
      </c>
      <c r="M64" s="1" t="s">
        <v>186</v>
      </c>
      <c r="N64" s="1" t="s">
        <v>421</v>
      </c>
      <c r="O64" s="1" t="s">
        <v>33</v>
      </c>
      <c r="P64" s="1" t="s">
        <v>112</v>
      </c>
      <c r="Q64" s="1" t="s">
        <v>446</v>
      </c>
      <c r="R64" s="2" t="str">
        <f>HYPERLINK("https://www.solarquotes.com.au/wp-content/uploads/2025/10/Neovolt-EMMABW-ESS-Datasheet.pdf","Yes")</f>
        <v>Yes</v>
      </c>
      <c r="S64" s="2" t="str">
        <f>HYPERLINK("https://www.solarquotes.com.au/wp-content/uploads/2025/10/BW-GF-TS-001BytewattWarrantydoucumentForAustraliaNewZealand_A4-English2.pdf","Yes")</f>
        <v>Yes</v>
      </c>
      <c r="T64" s="1" t="s">
        <v>439</v>
      </c>
      <c r="U64" s="2" t="str">
        <f>HYPERLINK("https://www.solarquotes.com.au/battery-storage/reviews/bytewatt-neovolt-review.html","Here")</f>
        <v>Here</v>
      </c>
    </row>
    <row r="65" spans="1:52">
      <c r="A65" s="1" t="s">
        <v>447</v>
      </c>
      <c r="B65" s="1" t="s">
        <v>448</v>
      </c>
      <c r="C65" s="1" t="s">
        <v>68</v>
      </c>
      <c r="D65" s="2" t="str">
        <f>HYPERLINK("https://www.solarquotes.com.au/glossary.html#lifepo","Lithium Iron Phosphate")</f>
        <v>Lithium Iron Phosphate</v>
      </c>
      <c r="E65" s="1" t="s">
        <v>24</v>
      </c>
      <c r="F65" s="1" t="s">
        <v>449</v>
      </c>
      <c r="G65" s="1" t="s">
        <v>450</v>
      </c>
      <c r="H65" s="1" t="s">
        <v>378</v>
      </c>
      <c r="I65" s="1" t="s">
        <v>107</v>
      </c>
      <c r="J65" s="1" t="s">
        <v>451</v>
      </c>
      <c r="K65" s="1" t="s">
        <v>452</v>
      </c>
      <c r="L65" s="1" t="s">
        <v>30</v>
      </c>
      <c r="M65" s="1" t="s">
        <v>453</v>
      </c>
      <c r="N65" s="1" t="s">
        <v>241</v>
      </c>
      <c r="O65" s="1" t="s">
        <v>33</v>
      </c>
      <c r="P65" s="1" t="s">
        <v>454</v>
      </c>
      <c r="Q65" s="1" t="s">
        <v>455</v>
      </c>
      <c r="R65" s="2" t="str">
        <f>HYPERLINK("https://www.solarquotes.com.au/wp-content/uploads/2023/01/APX_HV_Battery-S0_Datasheet_AU_202510.pdf","Yes")</f>
        <v>Yes</v>
      </c>
      <c r="S65" s="2" t="str">
        <f>HYPERLINK("https://www.solarquotes.com.au/wp-content/uploads/2023/01/APX_5.0_30.0P_S0_Battery_Warranty_10years.pdf","No")</f>
        <v>No</v>
      </c>
      <c r="T65" s="1" t="s">
        <v>456</v>
      </c>
      <c r="U65" s="2" t="str">
        <f>HYPERLINK("https://www.solarquotes.com.au/battery-storage/reviews/growatt-review.html","Here")</f>
        <v>Here</v>
      </c>
    </row>
    <row r="66" spans="1:52">
      <c r="A66" s="1" t="s">
        <v>457</v>
      </c>
      <c r="B66" s="1" t="s">
        <v>251</v>
      </c>
      <c r="C66" s="1" t="s">
        <v>68</v>
      </c>
      <c r="D66" s="2" t="str">
        <f>HYPERLINK("https://www.solarquotes.com.au/glossary.html#lifepo","Lithium Iron Phosphate")</f>
        <v>Lithium Iron Phosphate</v>
      </c>
      <c r="E66" s="1" t="s">
        <v>24</v>
      </c>
      <c r="F66" s="1" t="s">
        <v>449</v>
      </c>
      <c r="G66" s="1" t="s">
        <v>290</v>
      </c>
      <c r="H66" s="1" t="s">
        <v>378</v>
      </c>
      <c r="I66" s="1" t="s">
        <v>458</v>
      </c>
      <c r="J66" s="1" t="s">
        <v>459</v>
      </c>
      <c r="K66" s="1" t="s">
        <v>460</v>
      </c>
      <c r="L66" s="1" t="s">
        <v>30</v>
      </c>
      <c r="M66" s="1" t="s">
        <v>453</v>
      </c>
      <c r="N66" s="1" t="s">
        <v>241</v>
      </c>
      <c r="O66" s="1" t="s">
        <v>33</v>
      </c>
      <c r="P66" s="1" t="s">
        <v>454</v>
      </c>
      <c r="Q66" s="1" t="s">
        <v>461</v>
      </c>
      <c r="R66" s="2" t="str">
        <f>HYPERLINK("https://www.solarquotes.com.au/wp-content/uploads/2023/01/APX_HV_Battery-S0_Datasheet_AU_202510.pdf","Yes")</f>
        <v>Yes</v>
      </c>
      <c r="S66" s="2" t="str">
        <f>HYPERLINK("https://www.solarquotes.com.au/wp-content/uploads/2023/01/APX_5.0_30.0P_S0_Battery_Warranty_10years.pdf","No")</f>
        <v>No</v>
      </c>
      <c r="T66" s="1" t="s">
        <v>456</v>
      </c>
      <c r="U66" s="2" t="str">
        <f>HYPERLINK("https://www.solarquotes.com.au/battery-storage/reviews/growatt-review.html","Here")</f>
        <v>Here</v>
      </c>
    </row>
    <row r="67" spans="1:52">
      <c r="A67" s="1" t="s">
        <v>462</v>
      </c>
      <c r="B67" s="1" t="s">
        <v>251</v>
      </c>
      <c r="C67" s="1" t="s">
        <v>68</v>
      </c>
      <c r="D67" s="2" t="str">
        <f>HYPERLINK("https://www.solarquotes.com.au/glossary.html#lifepo","Lithium Iron Phosphate")</f>
        <v>Lithium Iron Phosphate</v>
      </c>
      <c r="E67" s="1" t="s">
        <v>24</v>
      </c>
      <c r="F67" s="1" t="s">
        <v>463</v>
      </c>
      <c r="G67" s="1" t="s">
        <v>464</v>
      </c>
      <c r="H67" s="1" t="s">
        <v>378</v>
      </c>
      <c r="I67" s="1" t="s">
        <v>465</v>
      </c>
      <c r="J67" s="1" t="s">
        <v>466</v>
      </c>
      <c r="K67" s="1" t="s">
        <v>467</v>
      </c>
      <c r="L67" s="1" t="s">
        <v>30</v>
      </c>
      <c r="M67" s="1" t="s">
        <v>453</v>
      </c>
      <c r="N67" s="1" t="s">
        <v>241</v>
      </c>
      <c r="O67" s="1" t="s">
        <v>33</v>
      </c>
      <c r="P67" s="1" t="s">
        <v>454</v>
      </c>
      <c r="Q67" s="1" t="s">
        <v>468</v>
      </c>
      <c r="R67" s="2" t="str">
        <f>HYPERLINK("https://www.solarquotes.com.au/wp-content/uploads/2023/01/APX_HV_Battery-S0_Datasheet_AU_202510.pdf","Yes")</f>
        <v>Yes</v>
      </c>
      <c r="S67" s="2" t="str">
        <f>HYPERLINK("https://www.solarquotes.com.au/wp-content/uploads/2023/01/APX_5.0_30.0P_S0_Battery_Warranty_10years.pdf","No")</f>
        <v>No</v>
      </c>
      <c r="T67" s="1" t="s">
        <v>469</v>
      </c>
      <c r="U67" s="2" t="str">
        <f>HYPERLINK("https://www.solarquotes.com.au/battery-storage/reviews/growatt-review.html","Here")</f>
        <v>Here</v>
      </c>
    </row>
    <row r="68" spans="1:52">
      <c r="A68" s="1" t="s">
        <v>470</v>
      </c>
      <c r="B68" s="1" t="s">
        <v>59</v>
      </c>
      <c r="C68" s="1" t="s">
        <v>68</v>
      </c>
      <c r="D68" s="2" t="str">
        <f>HYPERLINK("https://www.solarquotes.com.au/glossary.html#lifepo","Lithium Iron Phosphate")</f>
        <v>Lithium Iron Phosphate</v>
      </c>
      <c r="E68" s="1" t="s">
        <v>24</v>
      </c>
      <c r="F68" s="1" t="s">
        <v>471</v>
      </c>
      <c r="G68" s="1" t="s">
        <v>472</v>
      </c>
      <c r="H68" s="1" t="s">
        <v>378</v>
      </c>
      <c r="I68" s="1" t="s">
        <v>465</v>
      </c>
      <c r="J68" s="1" t="s">
        <v>473</v>
      </c>
      <c r="K68" s="1" t="s">
        <v>474</v>
      </c>
      <c r="L68" s="1" t="s">
        <v>30</v>
      </c>
      <c r="M68" s="1" t="s">
        <v>453</v>
      </c>
      <c r="N68" s="1" t="s">
        <v>241</v>
      </c>
      <c r="O68" s="1" t="s">
        <v>33</v>
      </c>
      <c r="P68" s="1" t="s">
        <v>454</v>
      </c>
      <c r="Q68" s="1" t="s">
        <v>475</v>
      </c>
      <c r="R68" s="2" t="str">
        <f>HYPERLINK("https://www.solarquotes.com.au/wp-content/uploads/2023/01/APX_HV_Battery-S0_Datasheet_AU_202510.pdf","Yes")</f>
        <v>Yes</v>
      </c>
      <c r="S68" s="2" t="str">
        <f>HYPERLINK("https://www.solarquotes.com.au/wp-content/uploads/2023/01/APX_5.0_30.0P_S0_Battery_Warranty_10years.pdf","No")</f>
        <v>No</v>
      </c>
      <c r="T68" s="1" t="s">
        <v>469</v>
      </c>
      <c r="U68" s="2" t="str">
        <f>HYPERLINK("https://www.solarquotes.com.au/battery-storage/reviews/growatt-review.html","Here")</f>
        <v>Here</v>
      </c>
    </row>
    <row r="69" spans="1:52">
      <c r="A69" s="1" t="s">
        <v>476</v>
      </c>
      <c r="B69" s="1" t="s">
        <v>477</v>
      </c>
      <c r="C69" s="1" t="s">
        <v>68</v>
      </c>
      <c r="D69" s="2" t="str">
        <f>HYPERLINK("https://www.solarquotes.com.au/glossary.html#lifepo","Lithium Iron Phosphate")</f>
        <v>Lithium Iron Phosphate</v>
      </c>
      <c r="E69" s="1" t="s">
        <v>24</v>
      </c>
      <c r="F69" s="1" t="s">
        <v>478</v>
      </c>
      <c r="G69" s="1" t="s">
        <v>479</v>
      </c>
      <c r="H69" s="1" t="s">
        <v>378</v>
      </c>
      <c r="I69" s="1" t="s">
        <v>465</v>
      </c>
      <c r="J69" s="1" t="s">
        <v>262</v>
      </c>
      <c r="K69" s="1" t="s">
        <v>474</v>
      </c>
      <c r="L69" s="1" t="s">
        <v>30</v>
      </c>
      <c r="M69" s="1" t="s">
        <v>453</v>
      </c>
      <c r="N69" s="1" t="s">
        <v>241</v>
      </c>
      <c r="O69" s="1" t="s">
        <v>33</v>
      </c>
      <c r="P69" s="1" t="s">
        <v>454</v>
      </c>
      <c r="Q69" s="1" t="s">
        <v>480</v>
      </c>
      <c r="R69" s="2" t="str">
        <f>HYPERLINK("https://www.solarquotes.com.au/wp-content/uploads/2023/01/APX_HV_Battery-S0_Datasheet_AU_202510.pdf","Yes")</f>
        <v>Yes</v>
      </c>
      <c r="S69" s="2" t="str">
        <f>HYPERLINK("https://www.solarquotes.com.au/wp-content/uploads/2023/01/APX_5.0_30.0P_S0_Battery_Warranty_10years.pdf","No")</f>
        <v>No</v>
      </c>
      <c r="T69" s="1" t="s">
        <v>481</v>
      </c>
      <c r="U69" s="2" t="str">
        <f>HYPERLINK("https://www.solarquotes.com.au/battery-storage/reviews/growatt-review.html","Here")</f>
        <v>Here</v>
      </c>
    </row>
    <row r="70" spans="1:52">
      <c r="A70" s="1" t="s">
        <v>482</v>
      </c>
      <c r="B70" s="1" t="s">
        <v>483</v>
      </c>
      <c r="C70" s="1" t="s">
        <v>181</v>
      </c>
      <c r="D70" s="2" t="str">
        <f>HYPERLINK("https://www.solarquotes.com.au/glossary.html#lifepo","Lithium Iron Phosphate")</f>
        <v>Lithium Iron Phosphate</v>
      </c>
      <c r="E70" s="1" t="s">
        <v>30</v>
      </c>
      <c r="F70" s="1" t="s">
        <v>484</v>
      </c>
      <c r="G70" s="1" t="s">
        <v>25</v>
      </c>
      <c r="H70" s="1" t="s">
        <v>26</v>
      </c>
      <c r="I70" s="1" t="s">
        <v>485</v>
      </c>
      <c r="J70" s="1" t="s">
        <v>486</v>
      </c>
      <c r="K70" s="1" t="s">
        <v>487</v>
      </c>
      <c r="L70" s="1" t="s">
        <v>30</v>
      </c>
      <c r="M70" s="1" t="s">
        <v>488</v>
      </c>
      <c r="N70" s="1" t="s">
        <v>489</v>
      </c>
      <c r="O70" s="1" t="s">
        <v>33</v>
      </c>
      <c r="P70" s="1" t="s">
        <v>112</v>
      </c>
      <c r="Q70" s="1" t="s">
        <v>490</v>
      </c>
      <c r="R70" s="2" t="str">
        <f>HYPERLINK("https://www.solarquotes.com.au/wp-content/uploads/2025/12/GW_ESA-3-10kW_Datasheet-AU.pdf","Yes")</f>
        <v>Yes</v>
      </c>
      <c r="S70" s="2" t="str">
        <f>HYPERLINK("https://www.solarquotes.com.au/wp-content/uploads/2026/01/GW_BAT-5-8_Warranty-AU.pdf","Yes")</f>
        <v>Yes</v>
      </c>
      <c r="T70" s="1" t="s">
        <v>131</v>
      </c>
      <c r="U70" s="2" t="str">
        <f>HYPERLINK("https://www.solarquotes.com.au/battery-storage/reviews/goodwe-review.html","Here")</f>
        <v>Here</v>
      </c>
    </row>
    <row r="71" spans="1:52">
      <c r="A71" s="1" t="s">
        <v>491</v>
      </c>
      <c r="B71" s="1" t="s">
        <v>492</v>
      </c>
      <c r="C71" s="1" t="s">
        <v>181</v>
      </c>
      <c r="D71" s="2" t="str">
        <f>HYPERLINK("https://www.solarquotes.com.au/glossary.html#lifepo","Lithium Iron Phosphate")</f>
        <v>Lithium Iron Phosphate</v>
      </c>
      <c r="E71" s="1" t="s">
        <v>30</v>
      </c>
      <c r="F71" s="1" t="s">
        <v>493</v>
      </c>
      <c r="G71" s="1" t="s">
        <v>494</v>
      </c>
      <c r="H71" s="1" t="s">
        <v>26</v>
      </c>
      <c r="I71" s="1" t="s">
        <v>485</v>
      </c>
      <c r="J71" s="1" t="s">
        <v>257</v>
      </c>
      <c r="K71" s="1" t="s">
        <v>495</v>
      </c>
      <c r="L71" s="1" t="s">
        <v>30</v>
      </c>
      <c r="M71" s="1" t="s">
        <v>488</v>
      </c>
      <c r="N71" s="1" t="s">
        <v>489</v>
      </c>
      <c r="O71" s="1" t="s">
        <v>33</v>
      </c>
      <c r="P71" s="1" t="s">
        <v>112</v>
      </c>
      <c r="Q71" s="1" t="s">
        <v>496</v>
      </c>
      <c r="R71" s="2" t="str">
        <f>HYPERLINK("https://www.solarquotes.com.au/wp-content/uploads/2025/12/GW_ESA-3-10kW_Datasheet-AU.pdf","Yes")</f>
        <v>Yes</v>
      </c>
      <c r="S71" s="2" t="str">
        <f>HYPERLINK("https://www.solarquotes.com.au/wp-content/uploads/2026/01/GW_BAT-5-8_Warranty-AU.pdf","Yes")</f>
        <v>Yes</v>
      </c>
      <c r="T71" s="1" t="s">
        <v>497</v>
      </c>
      <c r="U71" s="2" t="str">
        <f>HYPERLINK("https://www.solarquotes.com.au/battery-storage/reviews/goodwe-review.html","Here")</f>
        <v>Here</v>
      </c>
    </row>
    <row r="72" spans="1:52">
      <c r="A72" s="1" t="s">
        <v>498</v>
      </c>
      <c r="B72" s="1" t="s">
        <v>499</v>
      </c>
      <c r="C72" s="1" t="s">
        <v>181</v>
      </c>
      <c r="D72" s="2" t="str">
        <f>HYPERLINK("https://www.solarquotes.com.au/glossary.html#lifepo","Lithium Iron Phosphate")</f>
        <v>Lithium Iron Phosphate</v>
      </c>
      <c r="E72" s="1" t="s">
        <v>30</v>
      </c>
      <c r="F72" s="1" t="s">
        <v>500</v>
      </c>
      <c r="G72" s="1" t="s">
        <v>501</v>
      </c>
      <c r="H72" s="1" t="s">
        <v>26</v>
      </c>
      <c r="I72" s="1" t="s">
        <v>485</v>
      </c>
      <c r="J72" s="1" t="s">
        <v>502</v>
      </c>
      <c r="K72" s="1" t="s">
        <v>503</v>
      </c>
      <c r="L72" s="1" t="s">
        <v>30</v>
      </c>
      <c r="M72" s="1" t="s">
        <v>488</v>
      </c>
      <c r="N72" s="1" t="s">
        <v>489</v>
      </c>
      <c r="O72" s="1" t="s">
        <v>33</v>
      </c>
      <c r="P72" s="1" t="s">
        <v>112</v>
      </c>
      <c r="Q72" s="1" t="s">
        <v>504</v>
      </c>
      <c r="R72" s="2" t="str">
        <f>HYPERLINK("https://www.solarquotes.com.au/wp-content/uploads/2025/12/GW_ESA-3-10kW_Datasheet-AU.pdf","Yes")</f>
        <v>Yes</v>
      </c>
      <c r="S72" s="2" t="str">
        <f>HYPERLINK("https://www.solarquotes.com.au/wp-content/uploads/2026/01/GW_BAT-5-8_Warranty-AU.pdf","Yes")</f>
        <v>Yes</v>
      </c>
      <c r="T72" s="1" t="s">
        <v>505</v>
      </c>
      <c r="U72" s="2" t="str">
        <f>HYPERLINK("https://www.solarquotes.com.au/battery-storage/reviews/goodwe-review.html","Here")</f>
        <v>Here</v>
      </c>
    </row>
    <row r="73" spans="1:52">
      <c r="A73" s="1" t="s">
        <v>506</v>
      </c>
      <c r="B73" s="1" t="s">
        <v>507</v>
      </c>
      <c r="C73" s="1" t="s">
        <v>181</v>
      </c>
      <c r="D73" s="2" t="str">
        <f>HYPERLINK("https://www.solarquotes.com.au/glossary.html#lifepo","Lithium Iron Phosphate")</f>
        <v>Lithium Iron Phosphate</v>
      </c>
      <c r="E73" s="1" t="s">
        <v>30</v>
      </c>
      <c r="F73" s="1" t="s">
        <v>508</v>
      </c>
      <c r="G73" s="1" t="s">
        <v>98</v>
      </c>
      <c r="H73" s="1" t="s">
        <v>26</v>
      </c>
      <c r="I73" s="1" t="s">
        <v>485</v>
      </c>
      <c r="J73" s="1" t="s">
        <v>502</v>
      </c>
      <c r="K73" s="1" t="s">
        <v>509</v>
      </c>
      <c r="L73" s="1" t="s">
        <v>30</v>
      </c>
      <c r="M73" s="1" t="s">
        <v>488</v>
      </c>
      <c r="N73" s="1" t="s">
        <v>489</v>
      </c>
      <c r="O73" s="1" t="s">
        <v>33</v>
      </c>
      <c r="P73" s="1" t="s">
        <v>112</v>
      </c>
      <c r="Q73" s="1" t="s">
        <v>510</v>
      </c>
      <c r="R73" s="2" t="str">
        <f>HYPERLINK("https://www.solarquotes.com.au/wp-content/uploads/2025/12/GW_ESA-3-10kW_Datasheet-AU.pdf","Yes")</f>
        <v>Yes</v>
      </c>
      <c r="S73" s="2" t="str">
        <f>HYPERLINK("https://www.solarquotes.com.au/wp-content/uploads/2026/01/GW_BAT-5-8_Warranty-AU.pdf","Yes")</f>
        <v>Yes</v>
      </c>
      <c r="T73" s="1" t="s">
        <v>278</v>
      </c>
      <c r="U73" s="2" t="str">
        <f>HYPERLINK("https://www.solarquotes.com.au/battery-storage/reviews/goodwe-review.html","Here")</f>
        <v>Here</v>
      </c>
    </row>
    <row r="74" spans="1:52">
      <c r="A74" s="1" t="s">
        <v>511</v>
      </c>
      <c r="B74" s="1" t="s">
        <v>512</v>
      </c>
      <c r="C74" s="1" t="s">
        <v>181</v>
      </c>
      <c r="D74" s="2" t="str">
        <f>HYPERLINK("https://www.solarquotes.com.au/glossary.html#lifepo","Lithium Iron Phosphate")</f>
        <v>Lithium Iron Phosphate</v>
      </c>
      <c r="E74" s="1" t="s">
        <v>30</v>
      </c>
      <c r="F74" s="1" t="s">
        <v>513</v>
      </c>
      <c r="G74" s="1" t="s">
        <v>443</v>
      </c>
      <c r="H74" s="1" t="s">
        <v>26</v>
      </c>
      <c r="I74" s="1" t="s">
        <v>485</v>
      </c>
      <c r="J74" s="1" t="s">
        <v>514</v>
      </c>
      <c r="K74" s="1" t="s">
        <v>515</v>
      </c>
      <c r="L74" s="1" t="s">
        <v>30</v>
      </c>
      <c r="M74" s="1" t="s">
        <v>488</v>
      </c>
      <c r="N74" s="1" t="s">
        <v>489</v>
      </c>
      <c r="O74" s="1" t="s">
        <v>33</v>
      </c>
      <c r="P74" s="1" t="s">
        <v>112</v>
      </c>
      <c r="Q74" s="1" t="s">
        <v>516</v>
      </c>
      <c r="R74" s="2" t="str">
        <f>HYPERLINK("https://www.solarquotes.com.au/wp-content/uploads/2025/12/GW_ESA-3-10kW_Datasheet-AU.pdf","Yes")</f>
        <v>Yes</v>
      </c>
      <c r="S74" s="2" t="str">
        <f>HYPERLINK("https://www.solarquotes.com.au/wp-content/uploads/2026/01/GW_BAT-5-8_Warranty-AU.pdf","Yes")</f>
        <v>Yes</v>
      </c>
      <c r="T74" s="1" t="s">
        <v>286</v>
      </c>
      <c r="U74" s="2" t="str">
        <f>HYPERLINK("https://www.solarquotes.com.au/battery-storage/reviews/goodwe-review.html","Here")</f>
        <v>Here</v>
      </c>
    </row>
    <row r="75" spans="1:52">
      <c r="A75" s="1" t="s">
        <v>517</v>
      </c>
      <c r="B75" s="1" t="s">
        <v>518</v>
      </c>
      <c r="C75" s="1" t="s">
        <v>181</v>
      </c>
      <c r="D75" s="2" t="str">
        <f>HYPERLINK("https://www.solarquotes.com.au/glossary.html#lifepo","Lithium Iron Phosphate")</f>
        <v>Lithium Iron Phosphate</v>
      </c>
      <c r="E75" s="1" t="s">
        <v>24</v>
      </c>
      <c r="F75" s="1" t="s">
        <v>60</v>
      </c>
      <c r="G75" s="1" t="s">
        <v>60</v>
      </c>
      <c r="H75" s="1" t="s">
        <v>519</v>
      </c>
      <c r="I75" s="1" t="s">
        <v>195</v>
      </c>
      <c r="J75" s="1" t="s">
        <v>520</v>
      </c>
      <c r="K75" s="1" t="s">
        <v>521</v>
      </c>
      <c r="L75" s="1" t="s">
        <v>382</v>
      </c>
      <c r="M75" s="1" t="s">
        <v>522</v>
      </c>
      <c r="N75" s="1" t="s">
        <v>523</v>
      </c>
      <c r="O75" s="1" t="s">
        <v>33</v>
      </c>
      <c r="P75" s="1" t="s">
        <v>524</v>
      </c>
      <c r="Q75" s="1" t="s">
        <v>525</v>
      </c>
      <c r="R75" s="2" t="str">
        <f>HYPERLINK("https://www.solarquotes.com.au/wp-content/uploads/2022/11/goodwe-battery-hv.pdf","Yes")</f>
        <v>Yes</v>
      </c>
      <c r="S75" s="2" t="str">
        <f>HYPERLINK("https://www.solarquotes.com.au/wp-content/uploads/2022/11/GOODWE-Limited-Warranty-for-Lynx-LX-F-G2-Series-Battery-System-AUNZ.pdf","Yes")</f>
        <v>Yes</v>
      </c>
      <c r="T75" s="1" t="s">
        <v>526</v>
      </c>
      <c r="U75" s="2" t="str">
        <f>HYPERLINK("https://www.solarquotes.com.au/battery-storage/reviews/goodwe-review.html","Here")</f>
        <v>Here</v>
      </c>
    </row>
    <row r="76" spans="1:52">
      <c r="A76" s="1" t="s">
        <v>527</v>
      </c>
      <c r="B76" s="1" t="s">
        <v>528</v>
      </c>
      <c r="C76" s="1" t="s">
        <v>181</v>
      </c>
      <c r="D76" s="2" t="str">
        <f>HYPERLINK("https://www.solarquotes.com.au/glossary.html#lifepo","Lithium Iron Phosphate")</f>
        <v>Lithium Iron Phosphate</v>
      </c>
      <c r="E76" s="1" t="s">
        <v>24</v>
      </c>
      <c r="F76" s="1" t="s">
        <v>268</v>
      </c>
      <c r="G76" s="1" t="s">
        <v>268</v>
      </c>
      <c r="H76" s="1" t="s">
        <v>519</v>
      </c>
      <c r="I76" s="1" t="s">
        <v>183</v>
      </c>
      <c r="J76" s="1" t="s">
        <v>529</v>
      </c>
      <c r="K76" s="1" t="s">
        <v>530</v>
      </c>
      <c r="L76" s="1" t="s">
        <v>382</v>
      </c>
      <c r="M76" s="1" t="s">
        <v>522</v>
      </c>
      <c r="N76" s="1" t="s">
        <v>523</v>
      </c>
      <c r="O76" s="1" t="s">
        <v>33</v>
      </c>
      <c r="P76" s="1" t="s">
        <v>524</v>
      </c>
      <c r="Q76" s="1" t="s">
        <v>531</v>
      </c>
      <c r="R76" s="2" t="str">
        <f>HYPERLINK("https://www.solarquotes.com.au/wp-content/uploads/2022/11/goodwe-lynx-home-f.pdf","Yes")</f>
        <v>Yes</v>
      </c>
      <c r="S76" s="2" t="str">
        <f>HYPERLINK("https://www.solarquotes.com.au/wp-content/uploads/2022/11/GOODWE-Limited-Warranty-for-Lynx-LX-F-G2-Series-Battery-System-AUNZ.pdf","Yes")</f>
        <v>Yes</v>
      </c>
      <c r="T76" s="1" t="s">
        <v>532</v>
      </c>
      <c r="U76" s="2" t="str">
        <f>HYPERLINK("https://www.solarquotes.com.au/battery-storage/reviews/goodwe-review.html","Here")</f>
        <v>Here</v>
      </c>
    </row>
    <row r="77" spans="1:52">
      <c r="A77" s="1" t="s">
        <v>533</v>
      </c>
      <c r="B77" s="1" t="s">
        <v>251</v>
      </c>
      <c r="C77" s="1" t="s">
        <v>181</v>
      </c>
      <c r="D77" s="2" t="str">
        <f>HYPERLINK("https://www.solarquotes.com.au/glossary.html#lifepo","Lithium Iron Phosphate")</f>
        <v>Lithium Iron Phosphate</v>
      </c>
      <c r="E77" s="1" t="s">
        <v>24</v>
      </c>
      <c r="F77" s="1" t="s">
        <v>25</v>
      </c>
      <c r="G77" s="1" t="s">
        <v>25</v>
      </c>
      <c r="H77" s="1" t="s">
        <v>519</v>
      </c>
      <c r="I77" s="1" t="s">
        <v>534</v>
      </c>
      <c r="J77" s="1" t="s">
        <v>486</v>
      </c>
      <c r="K77" s="1" t="s">
        <v>535</v>
      </c>
      <c r="L77" s="1" t="s">
        <v>382</v>
      </c>
      <c r="M77" s="1" t="s">
        <v>522</v>
      </c>
      <c r="N77" s="1" t="s">
        <v>523</v>
      </c>
      <c r="O77" s="1" t="s">
        <v>33</v>
      </c>
      <c r="P77" s="1" t="s">
        <v>524</v>
      </c>
      <c r="Q77" s="1" t="s">
        <v>536</v>
      </c>
      <c r="R77" s="2" t="str">
        <f>HYPERLINK("https://www.solarquotes.com.au/wp-content/uploads/2022/11/goodwe-battery-hv.pdf","Yes")</f>
        <v>Yes</v>
      </c>
      <c r="S77" s="2" t="str">
        <f>HYPERLINK("https://www.solarquotes.com.au/wp-content/uploads/2022/11/GOODWE-Limited-Warranty-for-Lynx-LX-F-G2-Series-Battery-System-AUNZ.pdf","Yes")</f>
        <v>Yes</v>
      </c>
      <c r="T77" s="1" t="s">
        <v>456</v>
      </c>
      <c r="U77" s="2" t="str">
        <f>HYPERLINK("https://www.solarquotes.com.au/battery-storage/reviews/goodwe-review.html","Here")</f>
        <v>Here</v>
      </c>
    </row>
    <row r="78" spans="1:52">
      <c r="A78" s="1" t="s">
        <v>537</v>
      </c>
      <c r="B78" s="1" t="s">
        <v>59</v>
      </c>
      <c r="C78" s="1" t="s">
        <v>181</v>
      </c>
      <c r="D78" s="2" t="str">
        <f>HYPERLINK("https://www.solarquotes.com.au/glossary.html#lifepo","Lithium Iron Phosphate")</f>
        <v>Lithium Iron Phosphate</v>
      </c>
      <c r="E78" s="1" t="s">
        <v>24</v>
      </c>
      <c r="F78" s="1" t="s">
        <v>39</v>
      </c>
      <c r="G78" s="1" t="s">
        <v>39</v>
      </c>
      <c r="H78" s="1" t="s">
        <v>519</v>
      </c>
      <c r="I78" s="1" t="s">
        <v>209</v>
      </c>
      <c r="J78" s="1" t="s">
        <v>538</v>
      </c>
      <c r="K78" s="1" t="s">
        <v>539</v>
      </c>
      <c r="L78" s="1" t="s">
        <v>24</v>
      </c>
      <c r="M78" s="1" t="s">
        <v>522</v>
      </c>
      <c r="N78" s="1" t="s">
        <v>523</v>
      </c>
      <c r="O78" s="1" t="s">
        <v>33</v>
      </c>
      <c r="P78" s="1" t="s">
        <v>524</v>
      </c>
      <c r="Q78" s="1" t="s">
        <v>540</v>
      </c>
      <c r="R78" s="2" t="str">
        <f>HYPERLINK("https://www.solarquotes.com.au/wp-content/uploads/2022/11/goodwe-battery-hv.pdf","Yes")</f>
        <v>Yes</v>
      </c>
      <c r="S78" s="2" t="str">
        <f>HYPERLINK("https://www.solarquotes.com.au/wp-content/uploads/2022/11/GOODWE-Limited-Warranty-for-Lynx-LX-F-G2-Series-Battery-System-AUNZ.pdf","Yes")</f>
        <v>Yes</v>
      </c>
      <c r="T78" s="1" t="s">
        <v>541</v>
      </c>
      <c r="U78" s="2" t="str">
        <f>HYPERLINK("https://www.solarquotes.com.au/battery-storage/reviews/goodwe-review.html","Here")</f>
        <v>Here</v>
      </c>
    </row>
    <row r="79" spans="1:52">
      <c r="A79" s="1" t="s">
        <v>542</v>
      </c>
      <c r="B79" s="1" t="s">
        <v>261</v>
      </c>
      <c r="C79" s="1" t="s">
        <v>181</v>
      </c>
      <c r="D79" s="2" t="str">
        <f>HYPERLINK("https://www.solarquotes.com.au/glossary.html#lifepo","Lithium Iron Phosphate")</f>
        <v>Lithium Iron Phosphate</v>
      </c>
      <c r="E79" s="1" t="s">
        <v>24</v>
      </c>
      <c r="F79" s="1" t="s">
        <v>47</v>
      </c>
      <c r="G79" s="1" t="s">
        <v>47</v>
      </c>
      <c r="H79" s="1" t="s">
        <v>519</v>
      </c>
      <c r="I79" s="1" t="s">
        <v>216</v>
      </c>
      <c r="J79" s="1" t="s">
        <v>543</v>
      </c>
      <c r="K79" s="1" t="s">
        <v>544</v>
      </c>
      <c r="L79" s="1" t="s">
        <v>24</v>
      </c>
      <c r="M79" s="1" t="s">
        <v>522</v>
      </c>
      <c r="N79" s="1" t="s">
        <v>523</v>
      </c>
      <c r="O79" s="1" t="s">
        <v>33</v>
      </c>
      <c r="P79" s="1" t="s">
        <v>524</v>
      </c>
      <c r="Q79" s="1" t="s">
        <v>545</v>
      </c>
      <c r="R79" s="2" t="str">
        <f>HYPERLINK("https://www.solarquotes.com.au/wp-content/uploads/2022/11/goodwe-battery-hv.pdf","Yes")</f>
        <v>Yes</v>
      </c>
      <c r="S79" s="2" t="str">
        <f>HYPERLINK("https://www.solarquotes.com.au/wp-content/uploads/2022/11/GOODWE-Limited-Warranty-for-Lynx-LX-F-G2-Series-Battery-System-AUNZ.pdf","Yes")</f>
        <v>Yes</v>
      </c>
      <c r="T79" s="1" t="s">
        <v>541</v>
      </c>
      <c r="U79" s="2" t="str">
        <f>HYPERLINK("https://www.solarquotes.com.au/battery-storage/reviews/goodwe-review.html","Here")</f>
        <v>Here</v>
      </c>
    </row>
    <row r="80" spans="1:52">
      <c r="A80" s="1" t="s">
        <v>546</v>
      </c>
      <c r="B80" s="1" t="s">
        <v>547</v>
      </c>
      <c r="C80" s="1" t="s">
        <v>181</v>
      </c>
      <c r="D80" s="2" t="str">
        <f>HYPERLINK("https://www.solarquotes.com.au/glossary.html#lifepo","Lithium Iron Phosphate")</f>
        <v>Lithium Iron Phosphate</v>
      </c>
      <c r="E80" s="1" t="s">
        <v>24</v>
      </c>
      <c r="F80" s="1" t="s">
        <v>54</v>
      </c>
      <c r="G80" s="1" t="s">
        <v>54</v>
      </c>
      <c r="H80" s="1" t="s">
        <v>519</v>
      </c>
      <c r="I80" s="1" t="s">
        <v>223</v>
      </c>
      <c r="J80" s="1" t="s">
        <v>548</v>
      </c>
      <c r="K80" s="1" t="s">
        <v>549</v>
      </c>
      <c r="L80" s="1" t="s">
        <v>24</v>
      </c>
      <c r="M80" s="1" t="s">
        <v>522</v>
      </c>
      <c r="N80" s="1" t="s">
        <v>523</v>
      </c>
      <c r="O80" s="1" t="s">
        <v>33</v>
      </c>
      <c r="P80" s="1" t="s">
        <v>524</v>
      </c>
      <c r="Q80" s="1" t="s">
        <v>550</v>
      </c>
      <c r="R80" s="2" t="str">
        <f>HYPERLINK("https://www.solarquotes.com.au/wp-content/uploads/2022/11/goodwe-battery-hv.pdf","Yes")</f>
        <v>Yes</v>
      </c>
      <c r="S80" s="2" t="str">
        <f>HYPERLINK("https://www.solarquotes.com.au/wp-content/uploads/2022/11/GOODWE-Limited-Warranty-for-Lynx-LX-F-G2-Series-Battery-System-AUNZ.pdf","Yes")</f>
        <v>Yes</v>
      </c>
      <c r="T80" s="1" t="s">
        <v>551</v>
      </c>
      <c r="U80" s="2" t="str">
        <f>HYPERLINK("https://www.solarquotes.com.au/battery-storage/reviews/goodwe-review.html","Here")</f>
        <v>Here</v>
      </c>
    </row>
    <row r="81" spans="1:52">
      <c r="A81" s="1" t="s">
        <v>552</v>
      </c>
      <c r="B81" s="1" t="s">
        <v>351</v>
      </c>
      <c r="C81" s="1" t="s">
        <v>181</v>
      </c>
      <c r="D81" s="2" t="str">
        <f>HYPERLINK("https://www.solarquotes.com.au/glossary.html#lifepo","Lithium Iron Phosphate")</f>
        <v>Lithium Iron Phosphate</v>
      </c>
      <c r="E81" s="1" t="s">
        <v>24</v>
      </c>
      <c r="F81" s="1" t="s">
        <v>282</v>
      </c>
      <c r="G81" s="1" t="s">
        <v>282</v>
      </c>
      <c r="H81" s="1" t="s">
        <v>519</v>
      </c>
      <c r="I81" s="1" t="s">
        <v>230</v>
      </c>
      <c r="J81" s="1" t="s">
        <v>553</v>
      </c>
      <c r="K81" s="1" t="s">
        <v>554</v>
      </c>
      <c r="L81" s="1" t="s">
        <v>24</v>
      </c>
      <c r="M81" s="1" t="s">
        <v>522</v>
      </c>
      <c r="N81" s="1" t="s">
        <v>523</v>
      </c>
      <c r="O81" s="1" t="s">
        <v>33</v>
      </c>
      <c r="P81" s="1" t="s">
        <v>524</v>
      </c>
      <c r="Q81" s="1" t="s">
        <v>555</v>
      </c>
      <c r="R81" s="2" t="str">
        <f>HYPERLINK("https://www.solarquotes.com.au/wp-content/uploads/2022/11/goodwe-battery-hv.pdf","Yes")</f>
        <v>Yes</v>
      </c>
      <c r="S81" s="2" t="str">
        <f>HYPERLINK("https://www.solarquotes.com.au/wp-content/uploads/2022/11/GOODWE-Limited-Warranty-for-Lynx-LX-F-G2-Series-Battery-System-AUNZ.pdf","Yes")</f>
        <v>Yes</v>
      </c>
      <c r="T81" s="1" t="s">
        <v>551</v>
      </c>
      <c r="U81" s="2" t="str">
        <f>HYPERLINK("https://www.solarquotes.com.au/battery-storage/reviews/goodwe-review.html","Here")</f>
        <v>Here</v>
      </c>
    </row>
    <row r="82" spans="1:52">
      <c r="A82" s="1" t="s">
        <v>556</v>
      </c>
      <c r="B82" s="1" t="s">
        <v>557</v>
      </c>
      <c r="C82" s="1" t="s">
        <v>181</v>
      </c>
      <c r="D82" s="2" t="str">
        <f>HYPERLINK("https://www.solarquotes.com.au/glossary.html#lifepo","Lithium Iron Phosphate")</f>
        <v>Lithium Iron Phosphate</v>
      </c>
      <c r="E82" s="1" t="s">
        <v>30</v>
      </c>
      <c r="F82" s="1" t="s">
        <v>558</v>
      </c>
      <c r="G82" s="1" t="s">
        <v>246</v>
      </c>
      <c r="H82" s="1" t="s">
        <v>26</v>
      </c>
      <c r="I82" s="1" t="s">
        <v>485</v>
      </c>
      <c r="J82" s="1" t="s">
        <v>559</v>
      </c>
      <c r="K82" s="1" t="s">
        <v>487</v>
      </c>
      <c r="L82" s="1" t="s">
        <v>30</v>
      </c>
      <c r="M82" s="1" t="s">
        <v>488</v>
      </c>
      <c r="N82" s="1" t="s">
        <v>489</v>
      </c>
      <c r="O82" s="1" t="s">
        <v>33</v>
      </c>
      <c r="P82" s="1" t="s">
        <v>112</v>
      </c>
      <c r="Q82" s="1" t="s">
        <v>560</v>
      </c>
      <c r="R82" s="2" t="str">
        <f>HYPERLINK("https://www.solarquotes.com.au/wp-content/uploads/2025/12/GW_ESA-3-10kW_Datasheet-AU.pdf","Yes")</f>
        <v>Yes</v>
      </c>
      <c r="S82" s="2" t="str">
        <f>HYPERLINK("https://www.solarquotes.com.au/wp-content/uploads/2026/01/GW_BAT-5-8_Warranty-AU.pdf","Yes")</f>
        <v>Yes</v>
      </c>
      <c r="T82" s="1" t="s">
        <v>505</v>
      </c>
      <c r="U82" s="2" t="str">
        <f>HYPERLINK("https://www.solarquotes.com.au/battery-storage/reviews/goodwe-review.html","Here")</f>
        <v>Here</v>
      </c>
    </row>
    <row r="83" spans="1:52">
      <c r="A83" s="1" t="s">
        <v>561</v>
      </c>
      <c r="B83" s="1" t="s">
        <v>562</v>
      </c>
      <c r="C83" s="1" t="s">
        <v>181</v>
      </c>
      <c r="D83" s="2" t="str">
        <f>HYPERLINK("https://www.solarquotes.com.au/glossary.html#lifepo","Lithium Iron Phosphate")</f>
        <v>Lithium Iron Phosphate</v>
      </c>
      <c r="E83" s="1" t="s">
        <v>30</v>
      </c>
      <c r="F83" s="1" t="s">
        <v>352</v>
      </c>
      <c r="G83" s="1" t="s">
        <v>563</v>
      </c>
      <c r="H83" s="1" t="s">
        <v>26</v>
      </c>
      <c r="I83" s="1" t="s">
        <v>118</v>
      </c>
      <c r="J83" s="1" t="s">
        <v>564</v>
      </c>
      <c r="K83" s="1" t="s">
        <v>565</v>
      </c>
      <c r="L83" s="1" t="s">
        <v>30</v>
      </c>
      <c r="M83" s="1" t="s">
        <v>566</v>
      </c>
      <c r="N83" s="1" t="s">
        <v>567</v>
      </c>
      <c r="O83" s="1" t="s">
        <v>33</v>
      </c>
      <c r="P83" s="1" t="s">
        <v>112</v>
      </c>
      <c r="Q83" s="1" t="s">
        <v>568</v>
      </c>
      <c r="R83" s="2" t="str">
        <f>HYPERLINK("https://www.solarquotes.com.au/wp-content/uploads/2025/10/ESYSUNHOME-HM56_Datasheet_v4.2.pdf","Yes")</f>
        <v>Yes</v>
      </c>
      <c r="S83" s="2" t="str">
        <f>HYPERLINK("https://www.solarquotes.com.au/wp-content/uploads/2025/10/ESYSUNHOME_Warranty-Terms-and-Conditions_AU_v4.3.pdf","Yes")</f>
        <v>Yes</v>
      </c>
      <c r="T83" s="1" t="s">
        <v>505</v>
      </c>
      <c r="U83" s="2" t="str">
        <f>HYPERLINK("https://www.solarquotes.com.au/battery-storage/reviews/esy-sunhome-review.html","Here")</f>
        <v>Here</v>
      </c>
    </row>
    <row r="84" spans="1:52">
      <c r="A84" s="1" t="s">
        <v>569</v>
      </c>
      <c r="B84" s="1" t="s">
        <v>419</v>
      </c>
      <c r="C84" s="1" t="s">
        <v>181</v>
      </c>
      <c r="D84" s="2" t="str">
        <f>HYPERLINK("https://www.solarquotes.com.au/glossary.html#lifepo","Lithium Iron Phosphate")</f>
        <v>Lithium Iron Phosphate</v>
      </c>
      <c r="E84" s="1" t="s">
        <v>30</v>
      </c>
      <c r="F84" s="1" t="s">
        <v>558</v>
      </c>
      <c r="G84" s="1" t="s">
        <v>570</v>
      </c>
      <c r="H84" s="1" t="s">
        <v>26</v>
      </c>
      <c r="I84" s="1" t="s">
        <v>118</v>
      </c>
      <c r="J84" s="1" t="s">
        <v>571</v>
      </c>
      <c r="K84" s="1" t="s">
        <v>572</v>
      </c>
      <c r="L84" s="1" t="s">
        <v>30</v>
      </c>
      <c r="M84" s="1" t="s">
        <v>566</v>
      </c>
      <c r="N84" s="1" t="s">
        <v>567</v>
      </c>
      <c r="O84" s="1" t="s">
        <v>33</v>
      </c>
      <c r="P84" s="1" t="s">
        <v>112</v>
      </c>
      <c r="Q84" s="1" t="s">
        <v>573</v>
      </c>
      <c r="R84" s="2" t="str">
        <f>HYPERLINK("https://www.solarquotes.com.au/wp-content/uploads/2025/10/ESYSUNHOME-HM56_Datasheet_v4.2.pdf","Yes")</f>
        <v>Yes</v>
      </c>
      <c r="S84" s="2" t="str">
        <f>HYPERLINK("https://www.solarquotes.com.au/wp-content/uploads/2025/10/ESYSUNHOME_Warranty-Terms-and-Conditions_AU_v4.3.pdf","Yes")</f>
        <v>Yes</v>
      </c>
      <c r="T84" s="1" t="s">
        <v>278</v>
      </c>
      <c r="U84" s="2" t="str">
        <f>HYPERLINK("https://www.solarquotes.com.au/battery-storage/reviews/esy-sunhome-review.html","Here")</f>
        <v>Here</v>
      </c>
    </row>
    <row r="85" spans="1:52">
      <c r="A85" s="1" t="s">
        <v>574</v>
      </c>
      <c r="B85" s="1" t="s">
        <v>424</v>
      </c>
      <c r="C85" s="1" t="s">
        <v>181</v>
      </c>
      <c r="D85" s="2" t="str">
        <f>HYPERLINK("https://www.solarquotes.com.au/glossary.html#lifepo","Lithium Iron Phosphate")</f>
        <v>Lithium Iron Phosphate</v>
      </c>
      <c r="E85" s="1" t="s">
        <v>30</v>
      </c>
      <c r="F85" s="1" t="s">
        <v>575</v>
      </c>
      <c r="G85" s="1" t="s">
        <v>576</v>
      </c>
      <c r="H85" s="1" t="s">
        <v>26</v>
      </c>
      <c r="I85" s="1" t="s">
        <v>118</v>
      </c>
      <c r="J85" s="1" t="s">
        <v>302</v>
      </c>
      <c r="K85" s="1" t="s">
        <v>577</v>
      </c>
      <c r="L85" s="1" t="s">
        <v>30</v>
      </c>
      <c r="M85" s="1" t="s">
        <v>566</v>
      </c>
      <c r="N85" s="1" t="s">
        <v>567</v>
      </c>
      <c r="O85" s="1" t="s">
        <v>33</v>
      </c>
      <c r="P85" s="1" t="s">
        <v>112</v>
      </c>
      <c r="Q85" s="1" t="s">
        <v>578</v>
      </c>
      <c r="R85" s="2" t="str">
        <f>HYPERLINK("https://www.solarquotes.com.au/wp-content/uploads/2025/10/ESYSUNHOME-HM56_Datasheet_v4.2.pdf","Yes")</f>
        <v>Yes</v>
      </c>
      <c r="S85" s="2" t="str">
        <f>HYPERLINK("https://www.solarquotes.com.au/wp-content/uploads/2025/10/ESYSUNHOME_Warranty-Terms-and-Conditions_AU_v4.3.pdf","Yes")</f>
        <v>Yes</v>
      </c>
      <c r="T85" s="1" t="s">
        <v>286</v>
      </c>
      <c r="U85" s="2" t="str">
        <f>HYPERLINK("https://www.solarquotes.com.au/battery-storage/reviews/esy-sunhome-review.html","Here")</f>
        <v>Here</v>
      </c>
    </row>
    <row r="86" spans="1:52">
      <c r="A86" s="1" t="s">
        <v>579</v>
      </c>
      <c r="B86" s="1" t="s">
        <v>580</v>
      </c>
      <c r="C86" s="1" t="s">
        <v>181</v>
      </c>
      <c r="D86" s="2" t="str">
        <f>HYPERLINK("https://www.solarquotes.com.au/glossary.html#lifepo","Lithium Iron Phosphate")</f>
        <v>Lithium Iron Phosphate</v>
      </c>
      <c r="E86" s="1" t="s">
        <v>30</v>
      </c>
      <c r="F86" s="1" t="s">
        <v>581</v>
      </c>
      <c r="G86" s="1" t="s">
        <v>582</v>
      </c>
      <c r="H86" s="1" t="s">
        <v>26</v>
      </c>
      <c r="I86" s="1" t="s">
        <v>118</v>
      </c>
      <c r="J86" s="1" t="s">
        <v>583</v>
      </c>
      <c r="K86" s="1" t="s">
        <v>584</v>
      </c>
      <c r="L86" s="1" t="s">
        <v>30</v>
      </c>
      <c r="M86" s="1" t="s">
        <v>566</v>
      </c>
      <c r="N86" s="1" t="s">
        <v>567</v>
      </c>
      <c r="O86" s="1" t="s">
        <v>33</v>
      </c>
      <c r="P86" s="1" t="s">
        <v>112</v>
      </c>
      <c r="Q86" s="1" t="s">
        <v>585</v>
      </c>
      <c r="R86" s="2" t="str">
        <f>HYPERLINK("https://www.solarquotes.com.au/wp-content/uploads/2025/10/ESYSUNHOME-HM56_Datasheet_v4.2.pdf","Yes")</f>
        <v>Yes</v>
      </c>
      <c r="S86" s="2" t="str">
        <f>HYPERLINK("https://www.solarquotes.com.au/wp-content/uploads/2025/10/ESYSUNHOME_Warranty-Terms-and-Conditions_AU_v4.3.pdf","Yes")</f>
        <v>Yes</v>
      </c>
      <c r="T86" s="1" t="s">
        <v>586</v>
      </c>
      <c r="U86" s="2" t="str">
        <f>HYPERLINK("https://www.solarquotes.com.au/battery-storage/reviews/esy-sunhome-review.html","Here")</f>
        <v>Here</v>
      </c>
    </row>
    <row r="87" spans="1:52">
      <c r="A87" s="1" t="s">
        <v>587</v>
      </c>
      <c r="B87" s="1" t="s">
        <v>477</v>
      </c>
      <c r="C87" s="1" t="s">
        <v>181</v>
      </c>
      <c r="D87" s="2" t="str">
        <f>HYPERLINK("https://www.solarquotes.com.au/glossary.html#lifepo","Lithium Iron Phosphate")</f>
        <v>Lithium Iron Phosphate</v>
      </c>
      <c r="E87" s="1" t="s">
        <v>30</v>
      </c>
      <c r="F87" s="1" t="s">
        <v>588</v>
      </c>
      <c r="G87" s="1" t="s">
        <v>589</v>
      </c>
      <c r="H87" s="1" t="s">
        <v>26</v>
      </c>
      <c r="I87" s="1" t="s">
        <v>118</v>
      </c>
      <c r="J87" s="1" t="s">
        <v>590</v>
      </c>
      <c r="K87" s="1" t="s">
        <v>591</v>
      </c>
      <c r="L87" s="1" t="s">
        <v>30</v>
      </c>
      <c r="M87" s="1" t="s">
        <v>566</v>
      </c>
      <c r="N87" s="1" t="s">
        <v>567</v>
      </c>
      <c r="O87" s="1" t="s">
        <v>33</v>
      </c>
      <c r="P87" s="1" t="s">
        <v>112</v>
      </c>
      <c r="Q87" s="1" t="s">
        <v>592</v>
      </c>
      <c r="R87" s="2" t="str">
        <f>HYPERLINK("https://www.solarquotes.com.au/wp-content/uploads/2025/10/ESYSUNHOME-HM56_Datasheet_v4.2.pdf","Yes")</f>
        <v>Yes</v>
      </c>
      <c r="S87" s="2" t="str">
        <f>HYPERLINK("https://www.solarquotes.com.au/wp-content/uploads/2025/10/ESYSUNHOME_Warranty-Terms-and-Conditions_AU_v4.3.pdf","Yes")</f>
        <v>Yes</v>
      </c>
      <c r="T87" s="1" t="s">
        <v>586</v>
      </c>
      <c r="U87" s="2" t="str">
        <f>HYPERLINK("https://www.solarquotes.com.au/battery-storage/reviews/esy-sunhome-review.html","Here")</f>
        <v>Here</v>
      </c>
    </row>
    <row r="88" spans="1:52">
      <c r="A88" s="1" t="s">
        <v>593</v>
      </c>
      <c r="B88" s="1" t="s">
        <v>594</v>
      </c>
      <c r="C88" s="1" t="s">
        <v>181</v>
      </c>
      <c r="D88" s="2" t="str">
        <f>HYPERLINK("https://www.solarquotes.com.au/glossary.html#lifepo","Lithium Iron Phosphate")</f>
        <v>Lithium Iron Phosphate</v>
      </c>
      <c r="E88" s="1" t="s">
        <v>30</v>
      </c>
      <c r="F88" s="1" t="s">
        <v>246</v>
      </c>
      <c r="G88" s="1" t="s">
        <v>246</v>
      </c>
      <c r="H88" s="1" t="s">
        <v>26</v>
      </c>
      <c r="I88" s="1" t="s">
        <v>595</v>
      </c>
      <c r="J88" s="1" t="s">
        <v>596</v>
      </c>
      <c r="K88" s="1" t="s">
        <v>597</v>
      </c>
      <c r="L88" s="1" t="s">
        <v>30</v>
      </c>
      <c r="M88" s="1" t="s">
        <v>488</v>
      </c>
      <c r="N88" s="1" t="s">
        <v>598</v>
      </c>
      <c r="O88" s="1" t="s">
        <v>33</v>
      </c>
      <c r="P88" s="1" t="s">
        <v>599</v>
      </c>
      <c r="Q88" s="1" t="s">
        <v>600</v>
      </c>
      <c r="R88" s="2" t="str">
        <f>HYPERLINK("https://www.solarquotes.com.au/wp-content/uploads/2025/10/Anker-SOLIX-X1_AC_Flyer_AU_2507.pdf","Yes")</f>
        <v>Yes</v>
      </c>
      <c r="S88" s="2" t="str">
        <f>HYPERLINK("https://www.solarquotes.com.au/wp-content/uploads/2025/10/anker-solix-warranty.pdf","Yes")</f>
        <v>Yes</v>
      </c>
      <c r="T88" s="1" t="s">
        <v>151</v>
      </c>
      <c r="U88" s="2" t="str">
        <f>HYPERLINK("https://www.solarquotes.com.au/battery-storage/reviews/anker-solix-review.html","Here")</f>
        <v>Here</v>
      </c>
    </row>
    <row r="89" spans="1:52">
      <c r="A89" s="1" t="s">
        <v>601</v>
      </c>
      <c r="B89" s="1" t="s">
        <v>499</v>
      </c>
      <c r="C89" s="1" t="s">
        <v>181</v>
      </c>
      <c r="D89" s="2" t="str">
        <f>HYPERLINK("https://www.solarquotes.com.au/glossary.html#lifepo","Lithium Iron Phosphate")</f>
        <v>Lithium Iron Phosphate</v>
      </c>
      <c r="E89" s="1" t="s">
        <v>30</v>
      </c>
      <c r="F89" s="1" t="s">
        <v>70</v>
      </c>
      <c r="G89" s="1" t="s">
        <v>70</v>
      </c>
      <c r="H89" s="1" t="s">
        <v>26</v>
      </c>
      <c r="I89" s="1" t="s">
        <v>595</v>
      </c>
      <c r="J89" s="1" t="s">
        <v>602</v>
      </c>
      <c r="K89" s="1" t="s">
        <v>603</v>
      </c>
      <c r="L89" s="1" t="s">
        <v>30</v>
      </c>
      <c r="M89" s="1" t="s">
        <v>488</v>
      </c>
      <c r="N89" s="1" t="s">
        <v>598</v>
      </c>
      <c r="O89" s="1" t="s">
        <v>33</v>
      </c>
      <c r="P89" s="1" t="s">
        <v>599</v>
      </c>
      <c r="Q89" s="1" t="s">
        <v>75</v>
      </c>
      <c r="R89" s="2" t="str">
        <f>HYPERLINK("https://www.solarquotes.com.au/wp-content/uploads/2025/10/Anker-SOLIX-X1_AC_Flyer_AU_2507.pdf","Yes")</f>
        <v>Yes</v>
      </c>
      <c r="S89" s="2" t="str">
        <f>HYPERLINK("https://www.solarquotes.com.au/wp-content/uploads/2025/10/anker-solix-warranty.pdf","Yes")</f>
        <v>Yes</v>
      </c>
      <c r="T89" s="1" t="s">
        <v>604</v>
      </c>
      <c r="U89" s="2" t="str">
        <f>HYPERLINK("https://www.solarquotes.com.au/battery-storage/reviews/anker-solix-review.html","Here")</f>
        <v>Here</v>
      </c>
    </row>
    <row r="90" spans="1:52">
      <c r="A90" s="1" t="s">
        <v>605</v>
      </c>
      <c r="B90" s="1" t="s">
        <v>606</v>
      </c>
      <c r="C90" s="1" t="s">
        <v>181</v>
      </c>
      <c r="D90" s="2" t="str">
        <f>HYPERLINK("https://www.solarquotes.com.au/glossary.html#lifepo","Lithium Iron Phosphate")</f>
        <v>Lithium Iron Phosphate</v>
      </c>
      <c r="E90" s="1" t="s">
        <v>30</v>
      </c>
      <c r="F90" s="1" t="s">
        <v>79</v>
      </c>
      <c r="G90" s="1" t="s">
        <v>79</v>
      </c>
      <c r="H90" s="1" t="s">
        <v>26</v>
      </c>
      <c r="I90" s="1" t="s">
        <v>595</v>
      </c>
      <c r="J90" s="1" t="s">
        <v>607</v>
      </c>
      <c r="K90" s="1" t="s">
        <v>608</v>
      </c>
      <c r="L90" s="1" t="s">
        <v>30</v>
      </c>
      <c r="M90" s="1" t="s">
        <v>488</v>
      </c>
      <c r="N90" s="1" t="s">
        <v>598</v>
      </c>
      <c r="O90" s="1" t="s">
        <v>33</v>
      </c>
      <c r="P90" s="1" t="s">
        <v>599</v>
      </c>
      <c r="Q90" s="1" t="s">
        <v>83</v>
      </c>
      <c r="R90" s="2" t="str">
        <f>HYPERLINK("https://www.solarquotes.com.au/wp-content/uploads/2025/10/Anker-SOLIX-X1_AC_Flyer_AU_2507.pdf","Yes")</f>
        <v>Yes</v>
      </c>
      <c r="S90" s="2" t="str">
        <f>HYPERLINK("https://www.solarquotes.com.au/wp-content/uploads/2025/10/anker-solix-warranty.pdf","Yes")</f>
        <v>Yes</v>
      </c>
      <c r="T90" s="1" t="s">
        <v>604</v>
      </c>
      <c r="U90" s="2" t="str">
        <f>HYPERLINK("https://www.solarquotes.com.au/battery-storage/reviews/anker-solix-review.html","Here")</f>
        <v>Here</v>
      </c>
    </row>
    <row r="91" spans="1:52">
      <c r="A91" s="1" t="s">
        <v>609</v>
      </c>
      <c r="B91" s="1" t="s">
        <v>610</v>
      </c>
      <c r="C91" s="1" t="s">
        <v>181</v>
      </c>
      <c r="D91" s="2" t="str">
        <f>HYPERLINK("https://www.solarquotes.com.au/glossary.html#lifepo","Lithium Iron Phosphate")</f>
        <v>Lithium Iron Phosphate</v>
      </c>
      <c r="E91" s="1" t="s">
        <v>30</v>
      </c>
      <c r="F91" s="1" t="s">
        <v>86</v>
      </c>
      <c r="G91" s="1" t="s">
        <v>86</v>
      </c>
      <c r="H91" s="1" t="s">
        <v>26</v>
      </c>
      <c r="I91" s="1" t="s">
        <v>595</v>
      </c>
      <c r="J91" s="1" t="s">
        <v>611</v>
      </c>
      <c r="K91" s="1" t="s">
        <v>612</v>
      </c>
      <c r="L91" s="1" t="s">
        <v>30</v>
      </c>
      <c r="M91" s="1" t="s">
        <v>488</v>
      </c>
      <c r="N91" s="1" t="s">
        <v>598</v>
      </c>
      <c r="O91" s="1" t="s">
        <v>33</v>
      </c>
      <c r="P91" s="1" t="s">
        <v>599</v>
      </c>
      <c r="Q91" s="1" t="s">
        <v>89</v>
      </c>
      <c r="R91" s="2" t="str">
        <f>HYPERLINK("https://www.solarquotes.com.au/wp-content/uploads/2025/10/Anker-SOLIX-X1_AC_Flyer_AU_2507.pdf","Yes")</f>
        <v>Yes</v>
      </c>
      <c r="S91" s="2" t="str">
        <f>HYPERLINK("https://www.solarquotes.com.au/wp-content/uploads/2025/10/anker-solix-warranty.pdf","Yes")</f>
        <v>Yes</v>
      </c>
      <c r="T91" s="1" t="s">
        <v>604</v>
      </c>
      <c r="U91" s="2" t="str">
        <f>HYPERLINK("https://www.solarquotes.com.au/battery-storage/reviews/anker-solix-review.html","Here")</f>
        <v>Here</v>
      </c>
    </row>
    <row r="92" spans="1:52">
      <c r="A92" s="1" t="s">
        <v>613</v>
      </c>
      <c r="B92" s="1" t="s">
        <v>328</v>
      </c>
      <c r="C92" s="1" t="s">
        <v>181</v>
      </c>
      <c r="D92" s="2" t="str">
        <f>HYPERLINK("https://www.solarquotes.com.au/glossary.html#lifepo","Lithium Iron Phosphate")</f>
        <v>Lithium Iron Phosphate</v>
      </c>
      <c r="E92" s="1" t="s">
        <v>30</v>
      </c>
      <c r="F92" s="1" t="s">
        <v>236</v>
      </c>
      <c r="G92" s="1" t="s">
        <v>236</v>
      </c>
      <c r="H92" s="1" t="s">
        <v>26</v>
      </c>
      <c r="I92" s="1" t="s">
        <v>595</v>
      </c>
      <c r="J92" s="1" t="s">
        <v>614</v>
      </c>
      <c r="K92" s="1" t="s">
        <v>615</v>
      </c>
      <c r="L92" s="1" t="s">
        <v>30</v>
      </c>
      <c r="M92" s="1" t="s">
        <v>488</v>
      </c>
      <c r="N92" s="1" t="s">
        <v>598</v>
      </c>
      <c r="O92" s="1" t="s">
        <v>33</v>
      </c>
      <c r="P92" s="1" t="s">
        <v>599</v>
      </c>
      <c r="Q92" s="1" t="s">
        <v>616</v>
      </c>
      <c r="R92" s="2" t="str">
        <f>HYPERLINK("https://www.solarquotes.com.au/wp-content/uploads/2025/10/Anker-SOLIX-X1_AC_Flyer_AU_2507.pdf","Yes")</f>
        <v>Yes</v>
      </c>
      <c r="S92" s="2" t="str">
        <f>HYPERLINK("https://www.solarquotes.com.au/wp-content/uploads/2025/10/anker-solix-warranty.pdf","Yes")</f>
        <v>Yes</v>
      </c>
      <c r="T92" s="1" t="s">
        <v>172</v>
      </c>
      <c r="U92" s="2" t="str">
        <f>HYPERLINK("https://www.solarquotes.com.au/battery-storage/reviews/anker-solix-review.html","Here")</f>
        <v>Here</v>
      </c>
    </row>
    <row r="93" spans="1:52">
      <c r="A93" s="1" t="s">
        <v>617</v>
      </c>
      <c r="B93" s="1" t="s">
        <v>618</v>
      </c>
      <c r="C93" s="2" t="str">
        <f>HYPERLINK("https://www.solarquotes.com.au/blog/huawei-luna2000-battery-review/","Yes, review here.")</f>
        <v>Yes, review here.</v>
      </c>
      <c r="D93" s="2" t="str">
        <f>HYPERLINK("https://www.solarquotes.com.au/glossary.html#lifepo","Lithium Iron Phosphate")</f>
        <v>Lithium Iron Phosphate</v>
      </c>
      <c r="E93" s="1" t="s">
        <v>24</v>
      </c>
      <c r="F93" s="1" t="s">
        <v>236</v>
      </c>
      <c r="G93" s="1" t="s">
        <v>236</v>
      </c>
      <c r="H93" s="1" t="s">
        <v>619</v>
      </c>
      <c r="I93" s="1" t="s">
        <v>107</v>
      </c>
      <c r="J93" s="1" t="s">
        <v>620</v>
      </c>
      <c r="K93" s="1" t="s">
        <v>621</v>
      </c>
      <c r="L93" s="1" t="s">
        <v>30</v>
      </c>
      <c r="M93" s="1" t="s">
        <v>488</v>
      </c>
      <c r="N93" s="1" t="s">
        <v>622</v>
      </c>
      <c r="O93" s="1" t="s">
        <v>33</v>
      </c>
      <c r="P93" s="1" t="s">
        <v>623</v>
      </c>
      <c r="Q93" s="1" t="s">
        <v>624</v>
      </c>
      <c r="R93" s="2" t="str">
        <f>HYPERLINK("https://www.solarquotes.com.au/wp-content/uploads/2021/02/istore-battery.pdf","Yes")</f>
        <v>Yes</v>
      </c>
      <c r="S93" s="2" t="str">
        <f>HYPERLINK("https://www.solarquotes.com.au/wp-content/uploads/2021/02/istore-pv-products-warranty-oct24.pdf","Yes")</f>
        <v>Yes</v>
      </c>
      <c r="T93" s="1" t="s">
        <v>625</v>
      </c>
      <c r="U93" s="2" t="str">
        <f>HYPERLINK("https://www.solarquotes.com.au/battery-storage/reviews/istore-review.html","Here")</f>
        <v>Here</v>
      </c>
    </row>
    <row r="94" spans="1:52">
      <c r="A94" s="1" t="s">
        <v>626</v>
      </c>
      <c r="B94" s="1" t="s">
        <v>627</v>
      </c>
      <c r="C94" s="2" t="str">
        <f>HYPERLINK("https://www.solarquotes.com.au/blog/huawei-luna2000-battery-review/","Yes, review here.")</f>
        <v>Yes, review here.</v>
      </c>
      <c r="D94" s="2" t="str">
        <f>HYPERLINK("https://www.solarquotes.com.au/glossary.html#lifepo","Lithium Iron Phosphate")</f>
        <v>Lithium Iron Phosphate</v>
      </c>
      <c r="E94" s="1" t="s">
        <v>24</v>
      </c>
      <c r="F94" s="1" t="s">
        <v>246</v>
      </c>
      <c r="G94" s="1" t="s">
        <v>246</v>
      </c>
      <c r="H94" s="1" t="s">
        <v>619</v>
      </c>
      <c r="I94" s="1" t="s">
        <v>107</v>
      </c>
      <c r="J94" s="1" t="s">
        <v>628</v>
      </c>
      <c r="K94" s="1" t="s">
        <v>629</v>
      </c>
      <c r="L94" s="1" t="s">
        <v>30</v>
      </c>
      <c r="M94" s="1" t="s">
        <v>488</v>
      </c>
      <c r="N94" s="1" t="s">
        <v>622</v>
      </c>
      <c r="O94" s="1" t="s">
        <v>33</v>
      </c>
      <c r="P94" s="1" t="s">
        <v>623</v>
      </c>
      <c r="Q94" s="1" t="s">
        <v>630</v>
      </c>
      <c r="R94" s="2" t="str">
        <f>HYPERLINK("https://www.solarquotes.com.au/wp-content/uploads/2021/02/istore-battery.pdf","Yes")</f>
        <v>Yes</v>
      </c>
      <c r="S94" s="2" t="str">
        <f>HYPERLINK("https://www.solarquotes.com.au/wp-content/uploads/2021/02/istore-pv-products-warranty-oct24.pdf","Yes")</f>
        <v>Yes</v>
      </c>
      <c r="T94" s="1" t="s">
        <v>631</v>
      </c>
      <c r="U94" s="2" t="str">
        <f>HYPERLINK("https://www.solarquotes.com.au/battery-storage/reviews/istore-review.html","Here")</f>
        <v>Here</v>
      </c>
    </row>
    <row r="95" spans="1:52">
      <c r="A95" s="1" t="s">
        <v>632</v>
      </c>
      <c r="B95" s="1" t="s">
        <v>633</v>
      </c>
      <c r="C95" s="2" t="str">
        <f>HYPERLINK("https://www.solarquotes.com.au/blog/huawei-luna2000-battery-review/","Yes, review here.")</f>
        <v>Yes, review here.</v>
      </c>
      <c r="D95" s="2" t="str">
        <f>HYPERLINK("https://www.solarquotes.com.au/glossary.html#lifepo","Lithium Iron Phosphate")</f>
        <v>Lithium Iron Phosphate</v>
      </c>
      <c r="E95" s="1" t="s">
        <v>24</v>
      </c>
      <c r="F95" s="1" t="s">
        <v>86</v>
      </c>
      <c r="G95" s="1" t="s">
        <v>86</v>
      </c>
      <c r="H95" s="1" t="s">
        <v>619</v>
      </c>
      <c r="I95" s="1" t="s">
        <v>107</v>
      </c>
      <c r="J95" s="1" t="s">
        <v>634</v>
      </c>
      <c r="K95" s="1" t="s">
        <v>635</v>
      </c>
      <c r="L95" s="1" t="s">
        <v>30</v>
      </c>
      <c r="M95" s="1" t="s">
        <v>488</v>
      </c>
      <c r="N95" s="1" t="s">
        <v>636</v>
      </c>
      <c r="O95" s="1" t="s">
        <v>33</v>
      </c>
      <c r="P95" s="1" t="s">
        <v>623</v>
      </c>
      <c r="Q95" s="1" t="s">
        <v>637</v>
      </c>
      <c r="R95" s="2" t="str">
        <f>HYPERLINK("https://www.solarquotes.com.au/wp-content/uploads/2021/02/istore-battery.pdf","Yes")</f>
        <v>Yes</v>
      </c>
      <c r="S95" s="2" t="str">
        <f>HYPERLINK("https://www.solarquotes.com.au/wp-content/uploads/2021/02/istore-pv-products-warranty-oct24.pdf","Yes")</f>
        <v>Yes</v>
      </c>
      <c r="T95" s="1" t="s">
        <v>631</v>
      </c>
      <c r="U95" s="2" t="str">
        <f>HYPERLINK("https://www.solarquotes.com.au/battery-storage/reviews/istore-review.html","Here")</f>
        <v>Here</v>
      </c>
    </row>
    <row r="96" spans="1:52">
      <c r="A96" s="1" t="s">
        <v>638</v>
      </c>
      <c r="B96" s="1" t="s">
        <v>639</v>
      </c>
      <c r="C96" s="1" t="s">
        <v>181</v>
      </c>
      <c r="D96" s="2" t="str">
        <f>HYPERLINK("https://www.solarquotes.com.au/glossary.html#lifepo","Lithium Iron Phosphate")</f>
        <v>Lithium Iron Phosphate</v>
      </c>
      <c r="E96" s="1" t="s">
        <v>24</v>
      </c>
      <c r="F96" s="1" t="s">
        <v>640</v>
      </c>
      <c r="G96" s="1" t="s">
        <v>640</v>
      </c>
      <c r="H96" s="1" t="s">
        <v>641</v>
      </c>
      <c r="I96" s="1" t="s">
        <v>642</v>
      </c>
      <c r="J96" s="1" t="s">
        <v>177</v>
      </c>
      <c r="K96" s="1" t="s">
        <v>643</v>
      </c>
      <c r="L96" s="1" t="s">
        <v>30</v>
      </c>
      <c r="M96" s="1" t="s">
        <v>186</v>
      </c>
      <c r="N96" s="1" t="s">
        <v>644</v>
      </c>
      <c r="O96" s="1" t="s">
        <v>33</v>
      </c>
      <c r="P96" s="1" t="s">
        <v>306</v>
      </c>
      <c r="Q96" s="1" t="s">
        <v>645</v>
      </c>
      <c r="R96" s="2" t="str">
        <f>HYPERLINK("https://www.solarquotes.com.au/wp-content/uploads/2025/11/fronius-reserva-datasheet.pdf","Fronius Reserva datasheet")</f>
        <v>Fronius Reserva datasheet</v>
      </c>
      <c r="S96" s="2" t="str">
        <f>HYPERLINK("https://www.solarquotes.com.au/wp-content/uploads/2025/11/fronius-battery-warranty.pdf","Fronius Reserva warranty")</f>
        <v>Fronius Reserva warranty</v>
      </c>
      <c r="T96" s="1" t="s">
        <v>308</v>
      </c>
      <c r="U96" s="2" t="str">
        <f>HYPERLINK("https://www.solarquotes.com.au/battery-storage/reviews/fronius-review.html","Here")</f>
        <v>Here</v>
      </c>
    </row>
    <row r="97" spans="1:52">
      <c r="A97" s="1" t="s">
        <v>646</v>
      </c>
      <c r="B97" s="1" t="s">
        <v>228</v>
      </c>
      <c r="C97" s="1" t="s">
        <v>181</v>
      </c>
      <c r="D97" s="2" t="str">
        <f>HYPERLINK("https://www.solarquotes.com.au/glossary.html#lifepo","Lithium Iron Phosphate")</f>
        <v>Lithium Iron Phosphate</v>
      </c>
      <c r="E97" s="1" t="s">
        <v>24</v>
      </c>
      <c r="F97" s="1" t="s">
        <v>647</v>
      </c>
      <c r="G97" s="1" t="s">
        <v>648</v>
      </c>
      <c r="H97" s="1" t="s">
        <v>641</v>
      </c>
      <c r="I97" s="1" t="s">
        <v>649</v>
      </c>
      <c r="J97" s="1" t="s">
        <v>650</v>
      </c>
      <c r="K97" s="1" t="s">
        <v>651</v>
      </c>
      <c r="L97" s="1" t="s">
        <v>30</v>
      </c>
      <c r="M97" s="1" t="s">
        <v>186</v>
      </c>
      <c r="N97" s="1" t="s">
        <v>644</v>
      </c>
      <c r="O97" s="1" t="s">
        <v>33</v>
      </c>
      <c r="P97" s="1" t="s">
        <v>306</v>
      </c>
      <c r="Q97" s="1" t="s">
        <v>652</v>
      </c>
      <c r="R97" s="2" t="str">
        <f>HYPERLINK("https://www.solarquotes.com.au/wp-content/uploads/2025/11/fronius-reserva-datasheet.pdf","Fronius Reserva datasheet")</f>
        <v>Fronius Reserva datasheet</v>
      </c>
      <c r="S97" s="2" t="str">
        <f>HYPERLINK("https://www.solarquotes.com.au/wp-content/uploads/2025/11/fronius-battery-warranty.pdf","Fronius Reserva warranty")</f>
        <v>Fronius Reserva warranty</v>
      </c>
      <c r="T97" s="1" t="s">
        <v>532</v>
      </c>
      <c r="U97" s="2" t="str">
        <f>HYPERLINK("https://www.solarquotes.com.au/battery-storage/reviews/fronius-review.html","Here")</f>
        <v>Here</v>
      </c>
    </row>
    <row r="98" spans="1:52">
      <c r="A98" s="1" t="s">
        <v>653</v>
      </c>
      <c r="B98" s="1" t="s">
        <v>408</v>
      </c>
      <c r="C98" s="1" t="s">
        <v>181</v>
      </c>
      <c r="D98" s="2" t="str">
        <f>HYPERLINK("https://www.solarquotes.com.au/glossary.html#lifepo","Lithium Iron Phosphate")</f>
        <v>Lithium Iron Phosphate</v>
      </c>
      <c r="E98" s="1" t="s">
        <v>24</v>
      </c>
      <c r="F98" s="1" t="s">
        <v>654</v>
      </c>
      <c r="G98" s="1" t="s">
        <v>655</v>
      </c>
      <c r="H98" s="1" t="s">
        <v>641</v>
      </c>
      <c r="I98" s="1" t="s">
        <v>649</v>
      </c>
      <c r="J98" s="1" t="s">
        <v>656</v>
      </c>
      <c r="K98" s="1" t="s">
        <v>657</v>
      </c>
      <c r="L98" s="1" t="s">
        <v>30</v>
      </c>
      <c r="M98" s="1" t="s">
        <v>186</v>
      </c>
      <c r="N98" s="1" t="s">
        <v>644</v>
      </c>
      <c r="O98" s="1" t="s">
        <v>33</v>
      </c>
      <c r="P98" s="1" t="s">
        <v>306</v>
      </c>
      <c r="Q98" s="1" t="s">
        <v>658</v>
      </c>
      <c r="R98" s="2" t="str">
        <f>HYPERLINK("https://www.solarquotes.com.au/wp-content/uploads/2025/11/fronius-reserva-datasheet.pdf","Fronius Reserva datasheet")</f>
        <v>Fronius Reserva datasheet</v>
      </c>
      <c r="S98" s="2" t="str">
        <f>HYPERLINK("https://www.solarquotes.com.au/wp-content/uploads/2025/11/fronius-battery-warranty.pdf","Fronius Reserva warranty")</f>
        <v>Fronius Reserva warranty</v>
      </c>
      <c r="T98" s="1" t="s">
        <v>532</v>
      </c>
      <c r="U98" s="2" t="str">
        <f>HYPERLINK("https://www.solarquotes.com.au/battery-storage/reviews/fronius-review.html","Here")</f>
        <v>Here</v>
      </c>
    </row>
    <row r="99" spans="1:52">
      <c r="A99" s="1" t="s">
        <v>659</v>
      </c>
      <c r="B99" s="1" t="s">
        <v>660</v>
      </c>
      <c r="C99" s="1" t="s">
        <v>181</v>
      </c>
      <c r="D99" s="2" t="str">
        <f>HYPERLINK("https://www.solarquotes.com.au/glossary.html#lifepo","Lithium Iron Phosphate")</f>
        <v>Lithium Iron Phosphate</v>
      </c>
      <c r="E99" s="1" t="s">
        <v>24</v>
      </c>
      <c r="F99" s="1" t="s">
        <v>661</v>
      </c>
      <c r="G99" s="1" t="s">
        <v>662</v>
      </c>
      <c r="H99" s="1" t="s">
        <v>641</v>
      </c>
      <c r="I99" s="1" t="s">
        <v>649</v>
      </c>
      <c r="J99" s="1" t="s">
        <v>663</v>
      </c>
      <c r="K99" s="1" t="s">
        <v>664</v>
      </c>
      <c r="L99" s="1" t="s">
        <v>30</v>
      </c>
      <c r="M99" s="1" t="s">
        <v>186</v>
      </c>
      <c r="N99" s="1" t="s">
        <v>644</v>
      </c>
      <c r="O99" s="1" t="s">
        <v>33</v>
      </c>
      <c r="P99" s="1" t="s">
        <v>306</v>
      </c>
      <c r="Q99" s="1" t="s">
        <v>665</v>
      </c>
      <c r="R99" s="2" t="str">
        <f>HYPERLINK("https://www.solarquotes.com.au/wp-content/uploads/2025/11/fronius-reserva-datasheet.pdf","Fronius Reserva datasheet")</f>
        <v>Fronius Reserva datasheet</v>
      </c>
      <c r="S99" s="2" t="str">
        <f>HYPERLINK("https://www.solarquotes.com.au/wp-content/uploads/2025/11/fronius-battery-warranty.pdf","Fronius Reserva warranty")</f>
        <v>Fronius Reserva warranty</v>
      </c>
      <c r="T99" s="1" t="s">
        <v>532</v>
      </c>
      <c r="U99" s="2" t="str">
        <f>HYPERLINK("https://www.solarquotes.com.au/battery-storage/reviews/fronius-review.html","Here")</f>
        <v>Here</v>
      </c>
    </row>
    <row r="100" spans="1:52">
      <c r="A100" s="1" t="s">
        <v>666</v>
      </c>
      <c r="B100" s="1" t="s">
        <v>251</v>
      </c>
      <c r="C100" s="1" t="s">
        <v>68</v>
      </c>
      <c r="D100" s="2" t="str">
        <f>HYPERLINK("https://www.solarquotes.com.au/glossary.html#lifepo","Lithium Iron Phosphate")</f>
        <v>Lithium Iron Phosphate</v>
      </c>
      <c r="E100" s="1" t="s">
        <v>30</v>
      </c>
      <c r="F100" s="1" t="s">
        <v>352</v>
      </c>
      <c r="G100" s="1" t="s">
        <v>667</v>
      </c>
      <c r="H100" s="1" t="s">
        <v>378</v>
      </c>
      <c r="I100" s="1" t="s">
        <v>107</v>
      </c>
      <c r="J100" s="1" t="s">
        <v>668</v>
      </c>
      <c r="K100" s="1" t="s">
        <v>669</v>
      </c>
      <c r="L100" s="1" t="s">
        <v>30</v>
      </c>
      <c r="M100" s="1" t="s">
        <v>670</v>
      </c>
      <c r="N100" s="1" t="s">
        <v>671</v>
      </c>
      <c r="O100" s="1" t="s">
        <v>33</v>
      </c>
      <c r="P100" s="1" t="s">
        <v>112</v>
      </c>
      <c r="Q100" s="1" t="s">
        <v>672</v>
      </c>
      <c r="R100" s="2" t="str">
        <f>HYPERLINK("https://www.solarquotes.com.au/wp-content/uploads/2022/11/EN-AU-250424-Force-H3X-Hybrid-ESS-Spec-Pylontech_20251024175626A958.pdf","Yes")</f>
        <v>Yes</v>
      </c>
      <c r="S100" s="2" t="str">
        <f>HYPERLINK("https://www.solarquotes.com.au/wp-content/uploads/2022/11/Pylontech-product-warranty-Force-H-serie-V1.2-AU24WFHS100527_20241101092413A172.pdf","Yes")</f>
        <v>Yes</v>
      </c>
      <c r="T100" s="1" t="s">
        <v>122</v>
      </c>
      <c r="U100" s="2" t="str">
        <f>HYPERLINK("https://www.solarquotes.com.au/battery-storage/reviews/pylontech-review.html","Here")</f>
        <v>Here</v>
      </c>
    </row>
    <row r="101" spans="1:52">
      <c r="A101" s="1" t="s">
        <v>673</v>
      </c>
      <c r="B101" s="1" t="s">
        <v>46</v>
      </c>
      <c r="C101" s="1" t="s">
        <v>68</v>
      </c>
      <c r="D101" s="2" t="str">
        <f>HYPERLINK("https://www.solarquotes.com.au/glossary.html#lifepo","Lithium Iron Phosphate")</f>
        <v>Lithium Iron Phosphate</v>
      </c>
      <c r="E101" s="1" t="s">
        <v>30</v>
      </c>
      <c r="F101" s="1" t="s">
        <v>575</v>
      </c>
      <c r="G101" s="1" t="s">
        <v>674</v>
      </c>
      <c r="H101" s="1" t="s">
        <v>378</v>
      </c>
      <c r="I101" s="1" t="s">
        <v>675</v>
      </c>
      <c r="J101" s="1" t="s">
        <v>676</v>
      </c>
      <c r="K101" s="1" t="s">
        <v>677</v>
      </c>
      <c r="L101" s="1" t="s">
        <v>30</v>
      </c>
      <c r="M101" s="1" t="s">
        <v>670</v>
      </c>
      <c r="N101" s="1" t="s">
        <v>671</v>
      </c>
      <c r="O101" s="1" t="s">
        <v>33</v>
      </c>
      <c r="P101" s="1" t="s">
        <v>112</v>
      </c>
      <c r="Q101" s="1" t="s">
        <v>678</v>
      </c>
      <c r="R101" s="2" t="str">
        <f>HYPERLINK("https://www.solarquotes.com.au/wp-content/uploads/2022/11/EN-AU-250424-Force-H3X-Hybrid-ESS-Spec-Pylontech_20251024175626A958.pdf","Yes")</f>
        <v>Yes</v>
      </c>
      <c r="S101" s="2" t="str">
        <f>HYPERLINK("https://www.solarquotes.com.au/wp-content/uploads/2022/11/Pylontech-product-warranty-Force-H-serie-V1.2-AU24WFHS100527_20241101092413A172.pdf","Yes")</f>
        <v>Yes</v>
      </c>
      <c r="T101" s="1" t="s">
        <v>122</v>
      </c>
      <c r="U101" s="2" t="str">
        <f>HYPERLINK("https://www.solarquotes.com.au/battery-storage/reviews/pylontech-review.html","Here")</f>
        <v>Here</v>
      </c>
    </row>
    <row r="102" spans="1:52">
      <c r="A102" s="1" t="s">
        <v>679</v>
      </c>
      <c r="B102" s="1" t="s">
        <v>408</v>
      </c>
      <c r="C102" s="1" t="s">
        <v>68</v>
      </c>
      <c r="D102" s="2" t="str">
        <f>HYPERLINK("https://www.solarquotes.com.au/glossary.html#lifepo","Lithium Iron Phosphate")</f>
        <v>Lithium Iron Phosphate</v>
      </c>
      <c r="E102" s="1" t="s">
        <v>30</v>
      </c>
      <c r="F102" s="1" t="s">
        <v>680</v>
      </c>
      <c r="G102" s="1" t="s">
        <v>681</v>
      </c>
      <c r="H102" s="1" t="s">
        <v>378</v>
      </c>
      <c r="I102" s="1" t="s">
        <v>682</v>
      </c>
      <c r="J102" s="1" t="s">
        <v>683</v>
      </c>
      <c r="K102" s="1" t="s">
        <v>684</v>
      </c>
      <c r="L102" s="1" t="s">
        <v>30</v>
      </c>
      <c r="M102" s="1" t="s">
        <v>670</v>
      </c>
      <c r="N102" s="1" t="s">
        <v>671</v>
      </c>
      <c r="O102" s="1" t="s">
        <v>33</v>
      </c>
      <c r="P102" s="1" t="s">
        <v>112</v>
      </c>
      <c r="Q102" s="1" t="s">
        <v>678</v>
      </c>
      <c r="R102" s="2" t="str">
        <f>HYPERLINK("https://www.solarquotes.com.au/wp-content/uploads/2022/11/EN-AU-250424-Force-H3X-Hybrid-ESS-Spec-Pylontech_20251024175626A958.pdf","Yes")</f>
        <v>Yes</v>
      </c>
      <c r="S102" s="2" t="str">
        <f>HYPERLINK("https://www.solarquotes.com.au/wp-content/uploads/2022/11/Pylontech-product-warranty-Force-H-serie-V1.2-AU24WFHS100527_20241101092413A172.pdf","Yes")</f>
        <v>Yes</v>
      </c>
      <c r="T102" s="1" t="s">
        <v>122</v>
      </c>
      <c r="U102" s="2" t="str">
        <f>HYPERLINK("https://www.solarquotes.com.au/battery-storage/reviews/pylontech-review.html","Here")</f>
        <v>Here</v>
      </c>
    </row>
    <row r="103" spans="1:52">
      <c r="A103" s="1" t="s">
        <v>685</v>
      </c>
      <c r="B103" s="1" t="s">
        <v>686</v>
      </c>
      <c r="C103" s="1" t="s">
        <v>68</v>
      </c>
      <c r="D103" s="2" t="str">
        <f>HYPERLINK("https://www.solarquotes.com.au/glossary.html#lifepo","Lithium Iron Phosphate")</f>
        <v>Lithium Iron Phosphate</v>
      </c>
      <c r="E103" s="1" t="s">
        <v>30</v>
      </c>
      <c r="F103" s="1" t="s">
        <v>352</v>
      </c>
      <c r="G103" s="1" t="s">
        <v>687</v>
      </c>
      <c r="H103" s="1" t="s">
        <v>688</v>
      </c>
      <c r="I103" s="1" t="s">
        <v>107</v>
      </c>
      <c r="J103" s="1" t="s">
        <v>689</v>
      </c>
      <c r="K103" s="1" t="s">
        <v>690</v>
      </c>
      <c r="L103" s="1" t="s">
        <v>24</v>
      </c>
      <c r="M103" s="1" t="s">
        <v>186</v>
      </c>
      <c r="N103" s="1" t="s">
        <v>305</v>
      </c>
      <c r="O103" s="1" t="s">
        <v>33</v>
      </c>
      <c r="P103" s="1" t="s">
        <v>112</v>
      </c>
      <c r="Q103" s="1" t="s">
        <v>691</v>
      </c>
      <c r="R103" s="2" t="str">
        <f>HYPERLINK("https://www.solarquotes.com.au/wp-content/uploads/2023/01/Sofar-PowerAll-Datasheet.pdf","Yes")</f>
        <v>Yes</v>
      </c>
      <c r="S103" s="2" t="str">
        <f>HYPERLINK("https://www.solarquotes.com.au/wp-content/uploads/2025/05/Sofar-Battery-Products-Limited-Warranty.pdf","Yes")</f>
        <v>Yes</v>
      </c>
      <c r="T103" s="1" t="s">
        <v>249</v>
      </c>
      <c r="U103" s="2" t="str">
        <f>HYPERLINK("https://www.solarquotes.com.au/battery-storage/reviews/sofar-review.html","Here")</f>
        <v>Here</v>
      </c>
    </row>
    <row r="104" spans="1:52">
      <c r="A104" s="1" t="s">
        <v>692</v>
      </c>
      <c r="B104" s="1" t="s">
        <v>448</v>
      </c>
      <c r="C104" s="1" t="s">
        <v>68</v>
      </c>
      <c r="D104" s="2" t="str">
        <f>HYPERLINK("https://www.solarquotes.com.au/glossary.html#lifepo","Lithium Iron Phosphate")</f>
        <v>Lithium Iron Phosphate</v>
      </c>
      <c r="E104" s="1" t="s">
        <v>30</v>
      </c>
      <c r="F104" s="1" t="s">
        <v>558</v>
      </c>
      <c r="G104" s="1" t="s">
        <v>693</v>
      </c>
      <c r="H104" s="1" t="s">
        <v>688</v>
      </c>
      <c r="I104" s="1" t="s">
        <v>107</v>
      </c>
      <c r="J104" s="1" t="s">
        <v>694</v>
      </c>
      <c r="K104" s="1" t="s">
        <v>695</v>
      </c>
      <c r="L104" s="1" t="s">
        <v>24</v>
      </c>
      <c r="M104" s="1" t="s">
        <v>186</v>
      </c>
      <c r="N104" s="1" t="s">
        <v>305</v>
      </c>
      <c r="O104" s="1" t="s">
        <v>33</v>
      </c>
      <c r="P104" s="1" t="s">
        <v>112</v>
      </c>
      <c r="Q104" s="1" t="s">
        <v>696</v>
      </c>
      <c r="R104" s="2" t="str">
        <f>HYPERLINK("https://www.solarquotes.com.au/wp-content/uploads/2023/01/Sofar-PowerAll-Datasheet.pdf","Yes")</f>
        <v>Yes</v>
      </c>
      <c r="S104" s="2" t="str">
        <f>HYPERLINK("https://www.solarquotes.com.au/wp-content/uploads/2025/05/Sofar-Battery-Products-Limited-Warranty.pdf","Yes")</f>
        <v>Yes</v>
      </c>
      <c r="T104" s="1" t="s">
        <v>586</v>
      </c>
      <c r="U104" s="2" t="str">
        <f>HYPERLINK("https://www.solarquotes.com.au/battery-storage/reviews/sofar-review.html","Here")</f>
        <v>Here</v>
      </c>
    </row>
    <row r="105" spans="1:52">
      <c r="A105" s="1" t="s">
        <v>697</v>
      </c>
      <c r="B105" s="1" t="s">
        <v>698</v>
      </c>
      <c r="C105" s="1" t="s">
        <v>68</v>
      </c>
      <c r="D105" s="2" t="str">
        <f>HYPERLINK("https://www.solarquotes.com.au/glossary.html#lifepo","Lithium Iron Phosphate")</f>
        <v>Lithium Iron Phosphate</v>
      </c>
      <c r="E105" s="1" t="s">
        <v>30</v>
      </c>
      <c r="F105" s="1" t="s">
        <v>575</v>
      </c>
      <c r="G105" s="1" t="s">
        <v>699</v>
      </c>
      <c r="H105" s="1" t="s">
        <v>688</v>
      </c>
      <c r="I105" s="1" t="s">
        <v>107</v>
      </c>
      <c r="J105" s="1" t="s">
        <v>700</v>
      </c>
      <c r="K105" s="1" t="s">
        <v>701</v>
      </c>
      <c r="L105" s="1" t="s">
        <v>24</v>
      </c>
      <c r="M105" s="1" t="s">
        <v>186</v>
      </c>
      <c r="N105" s="1" t="s">
        <v>305</v>
      </c>
      <c r="O105" s="1" t="s">
        <v>33</v>
      </c>
      <c r="P105" s="1" t="s">
        <v>112</v>
      </c>
      <c r="Q105" s="1" t="s">
        <v>702</v>
      </c>
      <c r="R105" s="2" t="str">
        <f>HYPERLINK("https://www.solarquotes.com.au/wp-content/uploads/2023/01/Sofar-PowerAll-Datasheet.pdf","Yes")</f>
        <v>Yes</v>
      </c>
      <c r="S105" s="2" t="str">
        <f>HYPERLINK("https://www.solarquotes.com.au/wp-content/uploads/2025/05/Sofar-Battery-Products-Limited-Warranty.pdf","Yes")</f>
        <v>Yes</v>
      </c>
      <c r="T105" s="1" t="s">
        <v>586</v>
      </c>
      <c r="U105" s="2" t="str">
        <f>HYPERLINK("https://www.solarquotes.com.au/battery-storage/reviews/sofar-review.html","Here")</f>
        <v>Here</v>
      </c>
    </row>
    <row r="106" spans="1:52">
      <c r="A106" s="1" t="s">
        <v>703</v>
      </c>
      <c r="B106" s="1" t="s">
        <v>704</v>
      </c>
      <c r="C106" s="1" t="s">
        <v>68</v>
      </c>
      <c r="D106" s="2" t="str">
        <f>HYPERLINK("https://www.solarquotes.com.au/glossary.html#lifepo","Lithium Iron Phosphate")</f>
        <v>Lithium Iron Phosphate</v>
      </c>
      <c r="E106" s="1" t="s">
        <v>30</v>
      </c>
      <c r="F106" s="1" t="s">
        <v>54</v>
      </c>
      <c r="G106" s="1" t="s">
        <v>705</v>
      </c>
      <c r="H106" s="1" t="s">
        <v>688</v>
      </c>
      <c r="I106" s="1" t="s">
        <v>107</v>
      </c>
      <c r="J106" s="1" t="s">
        <v>706</v>
      </c>
      <c r="K106" s="1" t="s">
        <v>707</v>
      </c>
      <c r="L106" s="1" t="s">
        <v>24</v>
      </c>
      <c r="M106" s="1" t="s">
        <v>186</v>
      </c>
      <c r="N106" s="1" t="s">
        <v>305</v>
      </c>
      <c r="O106" s="1" t="s">
        <v>33</v>
      </c>
      <c r="P106" s="1" t="s">
        <v>112</v>
      </c>
      <c r="Q106" s="1" t="s">
        <v>708</v>
      </c>
      <c r="R106" s="2" t="str">
        <f>HYPERLINK("https://www.solarquotes.com.au/wp-content/uploads/2023/01/Sofar-PowerAll-Datasheet.pdf","Yes")</f>
        <v>Yes</v>
      </c>
      <c r="S106" s="2" t="str">
        <f>HYPERLINK("https://www.solarquotes.com.au/wp-content/uploads/2025/05/Sofar-Battery-Products-Limited-Warranty.pdf","Yes")</f>
        <v>Yes</v>
      </c>
      <c r="T106" s="1" t="s">
        <v>586</v>
      </c>
      <c r="U106" s="2" t="str">
        <f>HYPERLINK("https://www.solarquotes.com.au/battery-storage/reviews/sofar-review.html","Here")</f>
        <v>Here</v>
      </c>
    </row>
    <row r="107" spans="1:52">
      <c r="A107" s="1" t="s">
        <v>709</v>
      </c>
      <c r="B107" s="1" t="s">
        <v>256</v>
      </c>
      <c r="C107" s="1" t="s">
        <v>68</v>
      </c>
      <c r="D107" s="2" t="str">
        <f>HYPERLINK("https://www.solarquotes.com.au/glossary.html#lifepo","Lithium Iron Phosphate")</f>
        <v>Lithium Iron Phosphate</v>
      </c>
      <c r="E107" s="1" t="s">
        <v>30</v>
      </c>
      <c r="F107" s="1" t="s">
        <v>710</v>
      </c>
      <c r="G107" s="1" t="s">
        <v>711</v>
      </c>
      <c r="H107" s="1" t="s">
        <v>688</v>
      </c>
      <c r="I107" s="1" t="s">
        <v>107</v>
      </c>
      <c r="J107" s="1" t="s">
        <v>712</v>
      </c>
      <c r="K107" s="1" t="s">
        <v>707</v>
      </c>
      <c r="L107" s="1" t="s">
        <v>24</v>
      </c>
      <c r="M107" s="1" t="s">
        <v>186</v>
      </c>
      <c r="N107" s="1" t="s">
        <v>305</v>
      </c>
      <c r="O107" s="1" t="s">
        <v>33</v>
      </c>
      <c r="P107" s="1" t="s">
        <v>112</v>
      </c>
      <c r="Q107" s="1" t="s">
        <v>713</v>
      </c>
      <c r="R107" s="2" t="str">
        <f>HYPERLINK("https://www.solarquotes.com.au/wp-content/uploads/2023/01/Sofar-PowerAll-Datasheet.pdf","Yes")</f>
        <v>Yes</v>
      </c>
      <c r="S107" s="2" t="str">
        <f>HYPERLINK("https://www.solarquotes.com.au/wp-content/uploads/2025/05/Sofar-Battery-Products-Limited-Warranty.pdf","Yes")</f>
        <v>Yes</v>
      </c>
      <c r="T107" s="1" t="s">
        <v>586</v>
      </c>
      <c r="U107" s="2" t="str">
        <f>HYPERLINK("https://www.solarquotes.com.au/battery-storage/reviews/sofar-review.html","Here")</f>
        <v>Here</v>
      </c>
    </row>
    <row r="108" spans="1:52">
      <c r="A108" s="1" t="s">
        <v>714</v>
      </c>
      <c r="B108" s="1" t="s">
        <v>715</v>
      </c>
      <c r="C108" s="1" t="s">
        <v>181</v>
      </c>
      <c r="D108" s="2" t="str">
        <f>HYPERLINK("https://www.solarquotes.com.au/glossary.html#lifepo","Lithium Iron Phosphate")</f>
        <v>Lithium Iron Phosphate</v>
      </c>
      <c r="E108" s="1" t="s">
        <v>24</v>
      </c>
      <c r="F108" s="1" t="s">
        <v>716</v>
      </c>
      <c r="G108" s="1" t="s">
        <v>716</v>
      </c>
      <c r="H108" s="1" t="s">
        <v>26</v>
      </c>
      <c r="I108" s="1" t="s">
        <v>717</v>
      </c>
      <c r="J108" s="1" t="s">
        <v>718</v>
      </c>
      <c r="K108" s="1" t="s">
        <v>719</v>
      </c>
      <c r="L108" s="1" t="s">
        <v>24</v>
      </c>
      <c r="M108" s="1" t="s">
        <v>720</v>
      </c>
      <c r="N108" s="1" t="s">
        <v>721</v>
      </c>
      <c r="O108" s="1" t="s">
        <v>33</v>
      </c>
      <c r="P108" s="1" t="s">
        <v>722</v>
      </c>
      <c r="Q108" s="1" t="s">
        <v>723</v>
      </c>
      <c r="R108" s="2" t="str">
        <f>HYPERLINK("https://www.solarquotes.com.au/wp-content/uploads/2025/12/solax-tsys-hs51-datasheet-en-au.pdf","Yes")</f>
        <v>Yes</v>
      </c>
      <c r="S108" s="2" t="str">
        <f>HYPERLINK("https://www.solarquotes.com.au/wp-content/uploads/2020/11/2025-au-warranty-terms-conditions.pdf","Yes")</f>
        <v>Yes</v>
      </c>
      <c r="T108" s="1" t="s">
        <v>724</v>
      </c>
      <c r="U108" s="2" t="str">
        <f>HYPERLINK("https://www.solarquotes.com.au/battery-storage/reviews/solax-power-review.html","Here")</f>
        <v>Here</v>
      </c>
    </row>
    <row r="109" spans="1:52">
      <c r="A109" s="1" t="s">
        <v>725</v>
      </c>
      <c r="B109" s="1" t="s">
        <v>704</v>
      </c>
      <c r="C109" s="1" t="s">
        <v>181</v>
      </c>
      <c r="D109" s="2" t="str">
        <f>HYPERLINK("https://www.solarquotes.com.au/glossary.html#lifepo","Lithium Iron Phosphate")</f>
        <v>Lithium Iron Phosphate</v>
      </c>
      <c r="E109" s="1" t="s">
        <v>24</v>
      </c>
      <c r="F109" s="1" t="s">
        <v>726</v>
      </c>
      <c r="G109" s="1" t="s">
        <v>726</v>
      </c>
      <c r="H109" s="1" t="s">
        <v>26</v>
      </c>
      <c r="I109" s="1" t="s">
        <v>727</v>
      </c>
      <c r="J109" s="1" t="s">
        <v>728</v>
      </c>
      <c r="K109" s="1" t="s">
        <v>729</v>
      </c>
      <c r="L109" s="1" t="s">
        <v>24</v>
      </c>
      <c r="M109" s="1" t="s">
        <v>720</v>
      </c>
      <c r="N109" s="1" t="s">
        <v>721</v>
      </c>
      <c r="O109" s="1" t="s">
        <v>33</v>
      </c>
      <c r="P109" s="1" t="s">
        <v>722</v>
      </c>
      <c r="Q109" s="1" t="s">
        <v>730</v>
      </c>
      <c r="R109" s="2" t="str">
        <f>HYPERLINK("https://www.solarquotes.com.au/wp-content/uploads/2025/12/solax-tsys-hs51-datasheet-en-au.pdf","Yes")</f>
        <v>Yes</v>
      </c>
      <c r="S109" s="2" t="str">
        <f>HYPERLINK("https://www.solarquotes.com.au/wp-content/uploads/2020/11/2025-au-warranty-terms-conditions.pdf","Yes")</f>
        <v>Yes</v>
      </c>
      <c r="T109" s="1" t="s">
        <v>731</v>
      </c>
      <c r="U109" s="2" t="str">
        <f>HYPERLINK("https://www.solarquotes.com.au/battery-storage/reviews/solax-power-review.html","Here")</f>
        <v>Here</v>
      </c>
    </row>
    <row r="110" spans="1:52">
      <c r="A110" s="1" t="s">
        <v>732</v>
      </c>
      <c r="B110" s="1" t="s">
        <v>334</v>
      </c>
      <c r="C110" s="1" t="s">
        <v>181</v>
      </c>
      <c r="D110" s="2" t="str">
        <f>HYPERLINK("https://www.solarquotes.com.au/glossary.html#lifepo","Lithium Iron Phosphate")</f>
        <v>Lithium Iron Phosphate</v>
      </c>
      <c r="E110" s="1" t="s">
        <v>24</v>
      </c>
      <c r="F110" s="1" t="s">
        <v>733</v>
      </c>
      <c r="G110" s="1" t="s">
        <v>733</v>
      </c>
      <c r="H110" s="1" t="s">
        <v>26</v>
      </c>
      <c r="I110" s="1" t="s">
        <v>734</v>
      </c>
      <c r="J110" s="1" t="s">
        <v>735</v>
      </c>
      <c r="K110" s="1" t="s">
        <v>736</v>
      </c>
      <c r="L110" s="1" t="s">
        <v>24</v>
      </c>
      <c r="M110" s="1" t="s">
        <v>720</v>
      </c>
      <c r="N110" s="1" t="s">
        <v>721</v>
      </c>
      <c r="O110" s="1" t="s">
        <v>33</v>
      </c>
      <c r="P110" s="1" t="s">
        <v>722</v>
      </c>
      <c r="Q110" s="1" t="s">
        <v>737</v>
      </c>
      <c r="R110" s="2" t="str">
        <f>HYPERLINK("https://www.solarquotes.com.au/wp-content/uploads/2025/12/solax-tsys-hs51-datasheet-en-au.pdf","Yes")</f>
        <v>Yes</v>
      </c>
      <c r="S110" s="2" t="str">
        <f>HYPERLINK("https://www.solarquotes.com.au/wp-content/uploads/2020/11/2025-au-warranty-terms-conditions.pdf","Yes")</f>
        <v>Yes</v>
      </c>
      <c r="T110" s="1" t="s">
        <v>738</v>
      </c>
      <c r="U110" s="2" t="str">
        <f>HYPERLINK("https://www.solarquotes.com.au/battery-storage/reviews/solax-power-review.html","Here")</f>
        <v>Here</v>
      </c>
    </row>
    <row r="111" spans="1:52">
      <c r="A111" s="1" t="s">
        <v>739</v>
      </c>
      <c r="B111" s="1" t="s">
        <v>740</v>
      </c>
      <c r="C111" s="1" t="s">
        <v>181</v>
      </c>
      <c r="D111" s="2" t="str">
        <f>HYPERLINK("https://www.solarquotes.com.au/glossary.html#lifepo","Lithium Iron Phosphate")</f>
        <v>Lithium Iron Phosphate</v>
      </c>
      <c r="E111" s="1" t="s">
        <v>24</v>
      </c>
      <c r="F111" s="1" t="s">
        <v>741</v>
      </c>
      <c r="G111" s="1" t="s">
        <v>741</v>
      </c>
      <c r="H111" s="1" t="s">
        <v>26</v>
      </c>
      <c r="I111" s="1" t="s">
        <v>742</v>
      </c>
      <c r="J111" s="1" t="s">
        <v>743</v>
      </c>
      <c r="K111" s="1" t="s">
        <v>744</v>
      </c>
      <c r="L111" s="1" t="s">
        <v>24</v>
      </c>
      <c r="M111" s="1" t="s">
        <v>720</v>
      </c>
      <c r="N111" s="1" t="s">
        <v>721</v>
      </c>
      <c r="O111" s="1" t="s">
        <v>33</v>
      </c>
      <c r="P111" s="1" t="s">
        <v>722</v>
      </c>
      <c r="Q111" s="1" t="s">
        <v>745</v>
      </c>
      <c r="R111" s="2" t="str">
        <f>HYPERLINK("https://www.solarquotes.com.au/wp-content/uploads/2025/12/solax-tsys-hs51-datasheet-en-au.pdf","Yes")</f>
        <v>Yes</v>
      </c>
      <c r="S111" s="2" t="str">
        <f>HYPERLINK("https://www.solarquotes.com.au/wp-content/uploads/2020/11/2025-au-warranty-terms-conditions.pdf","Yes")</f>
        <v>Yes</v>
      </c>
      <c r="T111" s="1" t="s">
        <v>738</v>
      </c>
      <c r="U111" s="2" t="str">
        <f>HYPERLINK("https://www.solarquotes.com.au/battery-storage/reviews/solax-power-review.html","Here")</f>
        <v>Here</v>
      </c>
    </row>
    <row r="112" spans="1:52">
      <c r="A112" s="1" t="s">
        <v>746</v>
      </c>
      <c r="B112" s="1" t="s">
        <v>310</v>
      </c>
      <c r="C112" s="1" t="s">
        <v>181</v>
      </c>
      <c r="D112" s="2" t="str">
        <f>HYPERLINK("https://www.solarquotes.com.au/glossary.html#lifepo","Lithium Iron Phosphate")</f>
        <v>Lithium Iron Phosphate</v>
      </c>
      <c r="E112" s="1" t="s">
        <v>24</v>
      </c>
      <c r="F112" s="1" t="s">
        <v>747</v>
      </c>
      <c r="G112" s="1" t="s">
        <v>747</v>
      </c>
      <c r="H112" s="1" t="s">
        <v>26</v>
      </c>
      <c r="I112" s="1" t="s">
        <v>748</v>
      </c>
      <c r="J112" s="1" t="s">
        <v>749</v>
      </c>
      <c r="K112" s="1" t="s">
        <v>750</v>
      </c>
      <c r="L112" s="1" t="s">
        <v>24</v>
      </c>
      <c r="M112" s="1" t="s">
        <v>720</v>
      </c>
      <c r="N112" s="1" t="s">
        <v>721</v>
      </c>
      <c r="O112" s="1" t="s">
        <v>33</v>
      </c>
      <c r="P112" s="1" t="s">
        <v>722</v>
      </c>
      <c r="Q112" s="1" t="s">
        <v>751</v>
      </c>
      <c r="R112" s="2" t="str">
        <f>HYPERLINK("https://www.solarquotes.com.au/wp-content/uploads/2025/12/solax-tsys-hs51-datasheet-en-au.pdf","Yes")</f>
        <v>Yes</v>
      </c>
      <c r="S112" s="2" t="str">
        <f>HYPERLINK("https://www.solarquotes.com.au/wp-content/uploads/2020/11/2025-au-warranty-terms-conditions.pdf","Yes")</f>
        <v>Yes</v>
      </c>
      <c r="T112" s="1" t="s">
        <v>738</v>
      </c>
      <c r="U112" s="2" t="str">
        <f>HYPERLINK("https://www.solarquotes.com.au/battery-storage/reviews/solax-power-review.html","Here")</f>
        <v>Here</v>
      </c>
    </row>
    <row r="113" spans="1:52">
      <c r="A113" s="1" t="s">
        <v>752</v>
      </c>
      <c r="B113" s="1" t="s">
        <v>316</v>
      </c>
      <c r="C113" s="1" t="s">
        <v>181</v>
      </c>
      <c r="D113" s="2" t="str">
        <f>HYPERLINK("https://www.solarquotes.com.au/glossary.html#lifepo","Lithium Iron Phosphate")</f>
        <v>Lithium Iron Phosphate</v>
      </c>
      <c r="E113" s="1" t="s">
        <v>24</v>
      </c>
      <c r="F113" s="1" t="s">
        <v>753</v>
      </c>
      <c r="G113" s="1" t="s">
        <v>753</v>
      </c>
      <c r="H113" s="1" t="s">
        <v>26</v>
      </c>
      <c r="I113" s="1" t="s">
        <v>754</v>
      </c>
      <c r="J113" s="1" t="s">
        <v>755</v>
      </c>
      <c r="K113" s="1" t="s">
        <v>756</v>
      </c>
      <c r="L113" s="1" t="s">
        <v>24</v>
      </c>
      <c r="M113" s="1" t="s">
        <v>720</v>
      </c>
      <c r="N113" s="1" t="s">
        <v>721</v>
      </c>
      <c r="O113" s="1" t="s">
        <v>33</v>
      </c>
      <c r="P113" s="1" t="s">
        <v>722</v>
      </c>
      <c r="Q113" s="1" t="s">
        <v>757</v>
      </c>
      <c r="R113" s="2" t="str">
        <f>HYPERLINK("https://www.solarquotes.com.au/wp-content/uploads/2025/12/solax-tsys-hs51-datasheet-en-au.pdf","Yes")</f>
        <v>Yes</v>
      </c>
      <c r="S113" s="2" t="str">
        <f>HYPERLINK("https://www.solarquotes.com.au/wp-content/uploads/2020/11/2025-au-warranty-terms-conditions.pdf","Yes")</f>
        <v>Yes</v>
      </c>
      <c r="T113" s="1" t="s">
        <v>738</v>
      </c>
      <c r="U113" s="2" t="str">
        <f>HYPERLINK("https://www.solarquotes.com.au/battery-storage/reviews/solax-power-review.html","Here")</f>
        <v>Here</v>
      </c>
    </row>
    <row r="114" spans="1:52">
      <c r="A114" s="1" t="s">
        <v>758</v>
      </c>
      <c r="B114" s="1" t="s">
        <v>759</v>
      </c>
      <c r="C114" s="1" t="s">
        <v>181</v>
      </c>
      <c r="D114" s="2" t="str">
        <f>HYPERLINK("https://www.solarquotes.com.au/glossary.html#lifepo","Lithium Iron Phosphate")</f>
        <v>Lithium Iron Phosphate</v>
      </c>
      <c r="E114" s="1" t="s">
        <v>24</v>
      </c>
      <c r="F114" s="1" t="s">
        <v>760</v>
      </c>
      <c r="G114" s="1" t="s">
        <v>760</v>
      </c>
      <c r="H114" s="1" t="s">
        <v>26</v>
      </c>
      <c r="I114" s="1" t="s">
        <v>761</v>
      </c>
      <c r="J114" s="1" t="s">
        <v>762</v>
      </c>
      <c r="K114" s="1" t="s">
        <v>763</v>
      </c>
      <c r="L114" s="1" t="s">
        <v>24</v>
      </c>
      <c r="M114" s="1" t="s">
        <v>720</v>
      </c>
      <c r="N114" s="1" t="s">
        <v>721</v>
      </c>
      <c r="O114" s="1" t="s">
        <v>33</v>
      </c>
      <c r="P114" s="1" t="s">
        <v>722</v>
      </c>
      <c r="Q114" s="1" t="s">
        <v>764</v>
      </c>
      <c r="R114" s="2" t="str">
        <f>HYPERLINK("https://www.solarquotes.com.au/wp-content/uploads/2025/12/solax-tsys-hs51-datasheet-en-au.pdf","Yes")</f>
        <v>Yes</v>
      </c>
      <c r="S114" s="2" t="str">
        <f>HYPERLINK("https://www.solarquotes.com.au/wp-content/uploads/2020/11/2025-au-warranty-terms-conditions.pdf","Yes")</f>
        <v>Yes</v>
      </c>
      <c r="T114" s="1" t="s">
        <v>765</v>
      </c>
      <c r="U114" s="2" t="str">
        <f>HYPERLINK("https://www.solarquotes.com.au/battery-storage/reviews/solax-power-review.html","Here")</f>
        <v>Here</v>
      </c>
    </row>
    <row r="115" spans="1:52">
      <c r="A115" s="1" t="s">
        <v>766</v>
      </c>
      <c r="B115" s="1" t="s">
        <v>334</v>
      </c>
      <c r="C115" s="1" t="s">
        <v>181</v>
      </c>
      <c r="D115" s="2" t="str">
        <f>HYPERLINK("https://www.solarquotes.com.au/glossary.html#lifepo","Lithium Iron Phosphate")</f>
        <v>Lithium Iron Phosphate</v>
      </c>
      <c r="E115" s="1" t="s">
        <v>30</v>
      </c>
      <c r="F115" s="1" t="s">
        <v>716</v>
      </c>
      <c r="G115" s="1" t="s">
        <v>767</v>
      </c>
      <c r="H115" s="1" t="s">
        <v>26</v>
      </c>
      <c r="I115" s="1" t="s">
        <v>768</v>
      </c>
      <c r="J115" s="1" t="s">
        <v>769</v>
      </c>
      <c r="K115" s="1" t="s">
        <v>770</v>
      </c>
      <c r="L115" s="1" t="s">
        <v>24</v>
      </c>
      <c r="M115" s="1" t="s">
        <v>771</v>
      </c>
      <c r="N115" s="1" t="s">
        <v>772</v>
      </c>
      <c r="O115" s="1" t="s">
        <v>33</v>
      </c>
      <c r="P115" s="1" t="s">
        <v>112</v>
      </c>
      <c r="Q115" s="1" t="s">
        <v>723</v>
      </c>
      <c r="R115" s="2" t="str">
        <f>HYPERLINK("https://www.solarquotes.com.au/wp-content/uploads/2020/11/solax-x1-ies-datasheet-en-au.pdf","Yes")</f>
        <v>Yes</v>
      </c>
      <c r="S115" s="2" t="str">
        <f>HYPERLINK("https://www.solarquotes.com.au/wp-content/uploads/2020/11/2025-au-warranty-terms-conditions.pdf","Yes")</f>
        <v>Yes</v>
      </c>
      <c r="T115" s="1" t="s">
        <v>773</v>
      </c>
      <c r="U115" s="2" t="str">
        <f>HYPERLINK("https://www.solarquotes.com.au/battery-storage/reviews/solax-power-review.html","Here")</f>
        <v>Here</v>
      </c>
    </row>
    <row r="116" spans="1:52">
      <c r="A116" s="1" t="s">
        <v>774</v>
      </c>
      <c r="B116" s="1" t="s">
        <v>310</v>
      </c>
      <c r="C116" s="1" t="s">
        <v>181</v>
      </c>
      <c r="D116" s="2" t="str">
        <f>HYPERLINK("https://www.solarquotes.com.au/glossary.html#lifepo","Lithium Iron Phosphate")</f>
        <v>Lithium Iron Phosphate</v>
      </c>
      <c r="E116" s="1" t="s">
        <v>30</v>
      </c>
      <c r="F116" s="1" t="s">
        <v>726</v>
      </c>
      <c r="G116" s="1" t="s">
        <v>775</v>
      </c>
      <c r="H116" s="1" t="s">
        <v>26</v>
      </c>
      <c r="I116" s="1" t="s">
        <v>768</v>
      </c>
      <c r="J116" s="1" t="s">
        <v>776</v>
      </c>
      <c r="K116" s="1" t="s">
        <v>777</v>
      </c>
      <c r="L116" s="1" t="s">
        <v>24</v>
      </c>
      <c r="M116" s="1" t="s">
        <v>771</v>
      </c>
      <c r="N116" s="1" t="s">
        <v>772</v>
      </c>
      <c r="O116" s="1" t="s">
        <v>33</v>
      </c>
      <c r="P116" s="1" t="s">
        <v>112</v>
      </c>
      <c r="Q116" s="1" t="s">
        <v>778</v>
      </c>
      <c r="R116" s="2" t="str">
        <f>HYPERLINK("https://www.solarquotes.com.au/wp-content/uploads/2020/11/solax-x1-ies-datasheet-en-au.pdf","Yes")</f>
        <v>Yes</v>
      </c>
      <c r="S116" s="2" t="str">
        <f>HYPERLINK("https://www.solarquotes.com.au/wp-content/uploads/2020/11/2025-au-warranty-terms-conditions.pdf","Yes")</f>
        <v>Yes</v>
      </c>
      <c r="T116" s="1" t="s">
        <v>773</v>
      </c>
      <c r="U116" s="2" t="str">
        <f>HYPERLINK("https://www.solarquotes.com.au/battery-storage/reviews/solax-power-review.html","Here")</f>
        <v>Here</v>
      </c>
    </row>
    <row r="117" spans="1:52">
      <c r="A117" s="1" t="s">
        <v>779</v>
      </c>
      <c r="B117" s="1" t="s">
        <v>780</v>
      </c>
      <c r="C117" s="1" t="s">
        <v>181</v>
      </c>
      <c r="D117" s="2" t="str">
        <f>HYPERLINK("https://www.solarquotes.com.au/glossary.html#lifepo","Lithium Iron Phosphate")</f>
        <v>Lithium Iron Phosphate</v>
      </c>
      <c r="E117" s="1" t="s">
        <v>30</v>
      </c>
      <c r="F117" s="1" t="s">
        <v>733</v>
      </c>
      <c r="G117" s="1" t="s">
        <v>781</v>
      </c>
      <c r="H117" s="1" t="s">
        <v>26</v>
      </c>
      <c r="I117" s="1" t="s">
        <v>768</v>
      </c>
      <c r="J117" s="1" t="s">
        <v>782</v>
      </c>
      <c r="K117" s="1" t="s">
        <v>783</v>
      </c>
      <c r="L117" s="1" t="s">
        <v>24</v>
      </c>
      <c r="M117" s="1" t="s">
        <v>771</v>
      </c>
      <c r="N117" s="1" t="s">
        <v>772</v>
      </c>
      <c r="O117" s="1" t="s">
        <v>33</v>
      </c>
      <c r="P117" s="1" t="s">
        <v>112</v>
      </c>
      <c r="Q117" s="1" t="s">
        <v>784</v>
      </c>
      <c r="R117" s="2" t="str">
        <f>HYPERLINK("https://www.solarquotes.com.au/wp-content/uploads/2020/11/solax-x1-ies-datasheet-en-au.pdf","Yes")</f>
        <v>Yes</v>
      </c>
      <c r="S117" s="2" t="str">
        <f>HYPERLINK("https://www.solarquotes.com.au/wp-content/uploads/2020/11/2025-au-warranty-terms-conditions.pdf","Yes")</f>
        <v>Yes</v>
      </c>
      <c r="T117" s="1" t="s">
        <v>773</v>
      </c>
      <c r="U117" s="2" t="str">
        <f>HYPERLINK("https://www.solarquotes.com.au/battery-storage/reviews/solax-power-review.html","Here")</f>
        <v>Here</v>
      </c>
    </row>
    <row r="118" spans="1:52">
      <c r="A118" s="1" t="s">
        <v>785</v>
      </c>
      <c r="B118" s="1" t="s">
        <v>228</v>
      </c>
      <c r="C118" s="1" t="s">
        <v>181</v>
      </c>
      <c r="D118" s="2" t="str">
        <f>HYPERLINK("https://www.solarquotes.com.au/glossary.html#lifepo","Lithium Iron Phosphate")</f>
        <v>Lithium Iron Phosphate</v>
      </c>
      <c r="E118" s="1" t="s">
        <v>30</v>
      </c>
      <c r="F118" s="1" t="s">
        <v>716</v>
      </c>
      <c r="G118" s="1" t="s">
        <v>767</v>
      </c>
      <c r="H118" s="1" t="s">
        <v>26</v>
      </c>
      <c r="I118" s="1" t="s">
        <v>786</v>
      </c>
      <c r="J118" s="1" t="s">
        <v>787</v>
      </c>
      <c r="K118" s="1" t="s">
        <v>788</v>
      </c>
      <c r="L118" s="1" t="s">
        <v>24</v>
      </c>
      <c r="M118" s="1" t="s">
        <v>771</v>
      </c>
      <c r="N118" s="1" t="s">
        <v>772</v>
      </c>
      <c r="O118" s="1" t="s">
        <v>33</v>
      </c>
      <c r="P118" s="1" t="s">
        <v>112</v>
      </c>
      <c r="Q118" s="1" t="s">
        <v>723</v>
      </c>
      <c r="R118" s="2" t="str">
        <f>HYPERLINK("https://www.solarquotes.com.au/wp-content/uploads/2025/12/solax-x3-ies-p-datasheet-en-au.pdf","Yes")</f>
        <v>Yes</v>
      </c>
      <c r="S118" s="2" t="str">
        <f>HYPERLINK("https://www.solarquotes.com.au/wp-content/uploads/2020/11/2025-au-warranty-terms-conditions.pdf","Yes")</f>
        <v>Yes</v>
      </c>
      <c r="T118" s="1" t="s">
        <v>172</v>
      </c>
      <c r="U118" s="2" t="str">
        <f>HYPERLINK("https://www.solarquotes.com.au/battery-storage/reviews/solax-power-review.html","Here")</f>
        <v>Here</v>
      </c>
    </row>
    <row r="119" spans="1:52">
      <c r="A119" s="1" t="s">
        <v>789</v>
      </c>
      <c r="B119" s="1" t="s">
        <v>790</v>
      </c>
      <c r="C119" s="1" t="s">
        <v>181</v>
      </c>
      <c r="D119" s="2" t="str">
        <f>HYPERLINK("https://www.solarquotes.com.au/glossary.html#lifepo","Lithium Iron Phosphate")</f>
        <v>Lithium Iron Phosphate</v>
      </c>
      <c r="E119" s="1" t="s">
        <v>30</v>
      </c>
      <c r="F119" s="1" t="s">
        <v>726</v>
      </c>
      <c r="G119" s="1" t="s">
        <v>775</v>
      </c>
      <c r="H119" s="1" t="s">
        <v>26</v>
      </c>
      <c r="I119" s="1" t="s">
        <v>786</v>
      </c>
      <c r="J119" s="1" t="s">
        <v>791</v>
      </c>
      <c r="K119" s="1" t="s">
        <v>792</v>
      </c>
      <c r="L119" s="1" t="s">
        <v>24</v>
      </c>
      <c r="M119" s="1" t="s">
        <v>771</v>
      </c>
      <c r="N119" s="1" t="s">
        <v>772</v>
      </c>
      <c r="O119" s="1" t="s">
        <v>33</v>
      </c>
      <c r="P119" s="1" t="s">
        <v>112</v>
      </c>
      <c r="Q119" s="1" t="s">
        <v>778</v>
      </c>
      <c r="R119" s="2" t="str">
        <f>HYPERLINK("https://www.solarquotes.com.au/wp-content/uploads/2020/11/solax-x1-ies-datasheet-en-au.pdf","Yes")</f>
        <v>Yes</v>
      </c>
      <c r="S119" s="2" t="str">
        <f>HYPERLINK("https://www.solarquotes.com.au/wp-content/uploads/2020/11/2025-au-warranty-terms-conditions.pdf","Yes")</f>
        <v>Yes</v>
      </c>
      <c r="T119" s="1" t="s">
        <v>773</v>
      </c>
      <c r="U119" s="2" t="str">
        <f>HYPERLINK("https://www.solarquotes.com.au/battery-storage/reviews/solax-power-review.html","Here")</f>
        <v>Here</v>
      </c>
    </row>
    <row r="120" spans="1:52">
      <c r="A120" s="1" t="s">
        <v>793</v>
      </c>
      <c r="B120" s="1" t="s">
        <v>78</v>
      </c>
      <c r="C120" s="1" t="s">
        <v>181</v>
      </c>
      <c r="D120" s="2" t="str">
        <f>HYPERLINK("https://www.solarquotes.com.au/glossary.html#lifepo","Lithium Iron Phosphate")</f>
        <v>Lithium Iron Phosphate</v>
      </c>
      <c r="E120" s="1" t="s">
        <v>30</v>
      </c>
      <c r="F120" s="1" t="s">
        <v>733</v>
      </c>
      <c r="G120" s="1" t="s">
        <v>781</v>
      </c>
      <c r="H120" s="1" t="s">
        <v>26</v>
      </c>
      <c r="I120" s="1" t="s">
        <v>786</v>
      </c>
      <c r="J120" s="1" t="s">
        <v>794</v>
      </c>
      <c r="K120" s="1" t="s">
        <v>795</v>
      </c>
      <c r="L120" s="1" t="s">
        <v>24</v>
      </c>
      <c r="M120" s="1" t="s">
        <v>771</v>
      </c>
      <c r="N120" s="1" t="s">
        <v>772</v>
      </c>
      <c r="O120" s="1" t="s">
        <v>33</v>
      </c>
      <c r="P120" s="1" t="s">
        <v>112</v>
      </c>
      <c r="Q120" s="1" t="s">
        <v>784</v>
      </c>
      <c r="R120" s="2" t="str">
        <f>HYPERLINK("https://www.solarquotes.com.au/wp-content/uploads/2020/11/solax-x1-ies-datasheet-en-au.pdf","Yes")</f>
        <v>Yes</v>
      </c>
      <c r="S120" s="2" t="str">
        <f>HYPERLINK("https://www.solarquotes.com.au/wp-content/uploads/2020/11/2025-au-warranty-terms-conditions.pdf","Yes")</f>
        <v>Yes</v>
      </c>
      <c r="T120" s="1" t="s">
        <v>169</v>
      </c>
      <c r="U120" s="2" t="str">
        <f>HYPERLINK("https://www.solarquotes.com.au/battery-storage/reviews/solax-power-review.html","Here")</f>
        <v>Here</v>
      </c>
    </row>
    <row r="121" spans="1:52">
      <c r="A121" s="1" t="s">
        <v>796</v>
      </c>
      <c r="B121" s="1" t="s">
        <v>797</v>
      </c>
      <c r="C121" s="1" t="s">
        <v>181</v>
      </c>
      <c r="D121" s="2" t="str">
        <f>HYPERLINK("https://www.solarquotes.com.au/glossary.html#lifepo","Lithium Iron Phosphate")</f>
        <v>Lithium Iron Phosphate</v>
      </c>
      <c r="E121" s="1" t="s">
        <v>30</v>
      </c>
      <c r="F121" s="1" t="s">
        <v>54</v>
      </c>
      <c r="G121" s="1" t="s">
        <v>798</v>
      </c>
      <c r="H121" s="1" t="s">
        <v>26</v>
      </c>
      <c r="I121" s="1" t="s">
        <v>786</v>
      </c>
      <c r="J121" s="1" t="s">
        <v>583</v>
      </c>
      <c r="K121" s="1" t="s">
        <v>799</v>
      </c>
      <c r="L121" s="1" t="s">
        <v>24</v>
      </c>
      <c r="M121" s="1" t="s">
        <v>566</v>
      </c>
      <c r="N121" s="1" t="s">
        <v>772</v>
      </c>
      <c r="O121" s="1" t="s">
        <v>33</v>
      </c>
      <c r="P121" s="1" t="s">
        <v>112</v>
      </c>
      <c r="Q121" s="1" t="s">
        <v>800</v>
      </c>
      <c r="R121" s="2" t="str">
        <f>HYPERLINK("https://www.solarquotes.com.au/wp-content/uploads/2025/12/solax-x3-ies-p-datasheet-en-au.pdf","Yes")</f>
        <v>Yes</v>
      </c>
      <c r="S121" s="2" t="str">
        <f>HYPERLINK("https://www.solarquotes.com.au/wp-content/uploads/2020/11/2025-au-warranty-terms-conditions.pdf","Yes")</f>
        <v>Yes</v>
      </c>
      <c r="T121" s="1" t="s">
        <v>131</v>
      </c>
      <c r="U121" s="2" t="str">
        <f>HYPERLINK("https://www.solarquotes.com.au/battery-storage/reviews/solax-power-review.html","Here")</f>
        <v>Here</v>
      </c>
    </row>
    <row r="122" spans="1:52">
      <c r="A122" s="1" t="s">
        <v>801</v>
      </c>
      <c r="B122" s="1" t="s">
        <v>802</v>
      </c>
      <c r="C122" s="1" t="s">
        <v>181</v>
      </c>
      <c r="D122" s="2" t="str">
        <f>HYPERLINK("https://www.solarquotes.com.au/glossary.html#lifepo","Lithium Iron Phosphate")</f>
        <v>Lithium Iron Phosphate</v>
      </c>
      <c r="E122" s="1" t="s">
        <v>30</v>
      </c>
      <c r="F122" s="1" t="s">
        <v>747</v>
      </c>
      <c r="G122" s="1" t="s">
        <v>803</v>
      </c>
      <c r="H122" s="1" t="s">
        <v>26</v>
      </c>
      <c r="I122" s="1" t="s">
        <v>786</v>
      </c>
      <c r="J122" s="1" t="s">
        <v>804</v>
      </c>
      <c r="K122" s="1" t="s">
        <v>805</v>
      </c>
      <c r="L122" s="1" t="s">
        <v>24</v>
      </c>
      <c r="M122" s="1" t="s">
        <v>566</v>
      </c>
      <c r="N122" s="1" t="s">
        <v>772</v>
      </c>
      <c r="O122" s="1" t="s">
        <v>33</v>
      </c>
      <c r="P122" s="1" t="s">
        <v>112</v>
      </c>
      <c r="Q122" s="1" t="s">
        <v>806</v>
      </c>
      <c r="R122" s="2" t="str">
        <f>HYPERLINK("https://www.solarquotes.com.au/wp-content/uploads/2025/12/solax-x3-ies-p-datasheet-en-au.pdf","Yes")</f>
        <v>Yes</v>
      </c>
      <c r="S122" s="2" t="str">
        <f>HYPERLINK("https://www.solarquotes.com.au/wp-content/uploads/2020/11/2025-au-warranty-terms-conditions.pdf","Yes")</f>
        <v>Yes</v>
      </c>
      <c r="T122" s="1" t="s">
        <v>122</v>
      </c>
      <c r="U122" s="2" t="str">
        <f>HYPERLINK("https://www.solarquotes.com.au/battery-storage/reviews/solax-power-review.html","Here")</f>
        <v>Here</v>
      </c>
    </row>
    <row r="123" spans="1:52">
      <c r="A123" s="1" t="s">
        <v>807</v>
      </c>
      <c r="B123" s="1" t="s">
        <v>808</v>
      </c>
      <c r="C123" s="2" t="str">
        <f>HYPERLINK("https://www.solarquotes.com.au/blog/bluetti-home-battery-mb2923/","Here.")</f>
        <v>Here.</v>
      </c>
      <c r="D123" s="2" t="str">
        <f>HYPERLINK("https://www.solarquotes.com.au/glossary.html#lifepo","Lithium Iron Phosphate")</f>
        <v>Lithium Iron Phosphate</v>
      </c>
      <c r="E123" s="1" t="s">
        <v>30</v>
      </c>
      <c r="F123" s="1" t="s">
        <v>809</v>
      </c>
      <c r="G123" s="1" t="s">
        <v>810</v>
      </c>
      <c r="H123" s="1" t="s">
        <v>378</v>
      </c>
      <c r="I123" s="1" t="s">
        <v>301</v>
      </c>
      <c r="J123" s="1" t="s">
        <v>811</v>
      </c>
      <c r="K123" s="1" t="s">
        <v>812</v>
      </c>
      <c r="L123" s="1" t="s">
        <v>30</v>
      </c>
      <c r="M123" s="1" t="s">
        <v>240</v>
      </c>
      <c r="N123" s="1" t="s">
        <v>813</v>
      </c>
      <c r="O123" s="1" t="s">
        <v>33</v>
      </c>
      <c r="P123" s="1" t="s">
        <v>112</v>
      </c>
      <c r="Q123" s="1" t="s">
        <v>691</v>
      </c>
      <c r="R123" s="2" t="str">
        <f>HYPERLINK("https://www.solarquotes.com.au/wp-content/uploads/2024/05/EP760-Data-Sheet.pdf","Yes")</f>
        <v>Yes</v>
      </c>
      <c r="S123" s="2" t="str">
        <f>HYPERLINK("https://www.solarquotes.com.au/wp-content/uploads/2024/09/blueti-760-warranty.pdf","Yes")</f>
        <v>Yes</v>
      </c>
      <c r="T123" s="1" t="s">
        <v>604</v>
      </c>
      <c r="U123" s="2" t="str">
        <f>HYPERLINK("https://www.solarquotes.com.au/battery-storage/reviews/bluetti-review.html","Here")</f>
        <v>Here</v>
      </c>
    </row>
    <row r="124" spans="1:52">
      <c r="A124" s="1" t="s">
        <v>814</v>
      </c>
      <c r="B124" s="1" t="s">
        <v>815</v>
      </c>
      <c r="C124" s="1" t="s">
        <v>181</v>
      </c>
      <c r="D124" s="2" t="str">
        <f>HYPERLINK("https://www.solarquotes.com.au/glossary.html#lifepo","Lithium Iron Phosphate")</f>
        <v>Lithium Iron Phosphate</v>
      </c>
      <c r="E124" s="1" t="s">
        <v>816</v>
      </c>
      <c r="F124" s="1" t="s">
        <v>246</v>
      </c>
      <c r="G124" s="1" t="s">
        <v>817</v>
      </c>
      <c r="H124" s="1" t="s">
        <v>818</v>
      </c>
      <c r="I124" s="1" t="s">
        <v>819</v>
      </c>
      <c r="J124" s="1" t="s">
        <v>820</v>
      </c>
      <c r="K124" s="1" t="s">
        <v>821</v>
      </c>
      <c r="L124" s="1" t="s">
        <v>822</v>
      </c>
      <c r="M124" s="1" t="s">
        <v>823</v>
      </c>
      <c r="N124" s="1" t="s">
        <v>74</v>
      </c>
      <c r="O124" s="1" t="s">
        <v>824</v>
      </c>
      <c r="P124" s="1" t="s">
        <v>112</v>
      </c>
      <c r="Q124" s="1" t="s">
        <v>825</v>
      </c>
      <c r="R124" s="2" t="str">
        <f>HYPERLINK("https://www.solarquotes.com.au/wp-content/uploads/2025/07/System-Datasheet.pdf","Yes")</f>
        <v>Yes</v>
      </c>
      <c r="S124" s="2" t="str">
        <f>HYPERLINK("https://www.solarquotes.com.au/wp-content/uploads/2025/07/FranklinWH-AU-Warranty.pdf","Yes")</f>
        <v>Yes</v>
      </c>
      <c r="T124" s="1" t="s">
        <v>826</v>
      </c>
      <c r="U124" s="2" t="str">
        <f>HYPERLINK("https://www.solarquotes.com.au/battery-storage/reviews/franklinwh-review.html","Here")</f>
        <v>Here</v>
      </c>
    </row>
    <row r="125" spans="1:52">
      <c r="A125" s="1" t="s">
        <v>827</v>
      </c>
      <c r="B125" s="1" t="s">
        <v>828</v>
      </c>
      <c r="C125" s="1" t="s">
        <v>181</v>
      </c>
      <c r="D125" s="2" t="str">
        <f>HYPERLINK("https://www.solarquotes.com.au/glossary.html#lifepo","Lithium Iron Phosphate")</f>
        <v>Lithium Iron Phosphate</v>
      </c>
      <c r="E125" s="1" t="s">
        <v>816</v>
      </c>
      <c r="F125" s="1" t="s">
        <v>86</v>
      </c>
      <c r="G125" s="1" t="s">
        <v>829</v>
      </c>
      <c r="H125" s="1" t="s">
        <v>818</v>
      </c>
      <c r="I125" s="1" t="s">
        <v>819</v>
      </c>
      <c r="J125" s="1" t="s">
        <v>830</v>
      </c>
      <c r="K125" s="1" t="s">
        <v>831</v>
      </c>
      <c r="L125" s="1" t="s">
        <v>822</v>
      </c>
      <c r="M125" s="1" t="s">
        <v>823</v>
      </c>
      <c r="N125" s="1" t="s">
        <v>74</v>
      </c>
      <c r="O125" s="1" t="s">
        <v>824</v>
      </c>
      <c r="P125" s="1" t="s">
        <v>112</v>
      </c>
      <c r="Q125" s="1" t="s">
        <v>832</v>
      </c>
      <c r="R125" s="2" t="str">
        <f>HYPERLINK("https://www.solarquotes.com.au/wp-content/uploads/2025/07/System-Datasheet.pdf","Yes")</f>
        <v>Yes</v>
      </c>
      <c r="S125" s="2" t="str">
        <f>HYPERLINK("https://www.solarquotes.com.au/wp-content/uploads/2025/07/FranklinWH-AU-Warranty.pdf","Yes")</f>
        <v>Yes</v>
      </c>
      <c r="T125" s="1" t="s">
        <v>631</v>
      </c>
      <c r="U125" s="2" t="str">
        <f>HYPERLINK("https://www.solarquotes.com.au/battery-storage/reviews/franklinwh-review.html","Here")</f>
        <v>Here</v>
      </c>
    </row>
    <row r="126" spans="1:52">
      <c r="A126" s="1" t="s">
        <v>833</v>
      </c>
      <c r="B126" s="1" t="s">
        <v>834</v>
      </c>
      <c r="C126" s="1" t="s">
        <v>181</v>
      </c>
      <c r="D126" s="2" t="str">
        <f>HYPERLINK("https://www.solarquotes.com.au/glossary.html#lifepo","Lithium Iron Phosphate")</f>
        <v>Lithium Iron Phosphate</v>
      </c>
      <c r="E126" s="1" t="s">
        <v>816</v>
      </c>
      <c r="F126" s="1" t="s">
        <v>835</v>
      </c>
      <c r="G126" s="1" t="s">
        <v>836</v>
      </c>
      <c r="H126" s="1" t="s">
        <v>818</v>
      </c>
      <c r="I126" s="1" t="s">
        <v>819</v>
      </c>
      <c r="J126" s="1" t="s">
        <v>837</v>
      </c>
      <c r="K126" s="1" t="s">
        <v>838</v>
      </c>
      <c r="L126" s="1" t="s">
        <v>822</v>
      </c>
      <c r="M126" s="1" t="s">
        <v>823</v>
      </c>
      <c r="N126" s="1" t="s">
        <v>74</v>
      </c>
      <c r="O126" s="1" t="s">
        <v>824</v>
      </c>
      <c r="P126" s="1" t="s">
        <v>112</v>
      </c>
      <c r="Q126" s="1" t="s">
        <v>839</v>
      </c>
      <c r="R126" s="2" t="str">
        <f>HYPERLINK("https://www.solarquotes.com.au/wp-content/uploads/2025/07/System-Datasheet.pdf","Yes")</f>
        <v>Yes</v>
      </c>
      <c r="S126" s="2" t="str">
        <f>HYPERLINK("https://www.solarquotes.com.au/wp-content/uploads/2025/07/FranklinWH-AU-Warranty.pdf","Yes")</f>
        <v>Yes</v>
      </c>
      <c r="T126" s="1" t="s">
        <v>631</v>
      </c>
      <c r="U126" s="2" t="str">
        <f>HYPERLINK("https://www.solarquotes.com.au/battery-storage/reviews/franklinwh-review.html","Here")</f>
        <v>Here</v>
      </c>
    </row>
    <row r="127" spans="1:52">
      <c r="A127" s="1" t="s">
        <v>840</v>
      </c>
      <c r="B127" s="1" t="s">
        <v>841</v>
      </c>
      <c r="C127" s="2" t="str">
        <f>HYPERLINK("https://www.solarquotes.com.au/blog/heard-the-whispr/","Yes, here.")</f>
        <v>Yes, here.</v>
      </c>
      <c r="D127" s="2" t="str">
        <f>HYPERLINK("https://www.solarquotes.com.au/glossary.html#lifepo","Lithium Iron Phosphate")</f>
        <v>Lithium Iron Phosphate</v>
      </c>
      <c r="E127" s="1" t="s">
        <v>30</v>
      </c>
      <c r="F127" s="1" t="s">
        <v>842</v>
      </c>
      <c r="G127" s="1" t="s">
        <v>843</v>
      </c>
      <c r="H127" s="1" t="s">
        <v>844</v>
      </c>
      <c r="I127" s="1" t="s">
        <v>845</v>
      </c>
      <c r="J127" s="1" t="s">
        <v>846</v>
      </c>
      <c r="K127" s="1" t="s">
        <v>847</v>
      </c>
      <c r="L127" s="1" t="s">
        <v>30</v>
      </c>
      <c r="M127" s="1" t="s">
        <v>848</v>
      </c>
      <c r="N127" s="1" t="s">
        <v>849</v>
      </c>
      <c r="O127" s="1" t="s">
        <v>33</v>
      </c>
      <c r="P127" s="1" t="s">
        <v>112</v>
      </c>
      <c r="Q127" s="1" t="s">
        <v>850</v>
      </c>
      <c r="R127" s="2" t="str">
        <f>HYPERLINK("https://www.solarquotes.com.au/wp-content/uploads/2025/12/Whispr_Series_Specifications.pdf","Yes")</f>
        <v>Yes</v>
      </c>
      <c r="S127" s="2" t="str">
        <f>HYPERLINK("https://www.solarquotes.com.au/wp-content/uploads/2025/12/Whispr_Series_Warranty_Statement.pdf","Yes")</f>
        <v>Yes</v>
      </c>
      <c r="T127" s="1" t="s">
        <v>851</v>
      </c>
      <c r="U127" s="2" t="str">
        <f>HYPERLINK("https://www.solarquotes.com.au/battery-storage/reviews/powerplus-energy-review.html","Here")</f>
        <v>Here</v>
      </c>
    </row>
    <row r="128" spans="1:52">
      <c r="A128" s="1" t="s">
        <v>852</v>
      </c>
      <c r="B128" s="1" t="s">
        <v>853</v>
      </c>
      <c r="C128" s="2" t="str">
        <f>HYPERLINK("https://www.solarquotes.com.au/blog/heard-the-whispr/","Yes, here.")</f>
        <v>Yes, here.</v>
      </c>
      <c r="D128" s="2" t="str">
        <f>HYPERLINK("https://www.solarquotes.com.au/glossary.html#lifepo","Lithium Iron Phosphate")</f>
        <v>Lithium Iron Phosphate</v>
      </c>
      <c r="E128" s="1" t="s">
        <v>30</v>
      </c>
      <c r="F128" s="1" t="s">
        <v>854</v>
      </c>
      <c r="G128" s="1" t="s">
        <v>855</v>
      </c>
      <c r="H128" s="1" t="s">
        <v>844</v>
      </c>
      <c r="I128" s="1" t="s">
        <v>845</v>
      </c>
      <c r="J128" s="1" t="s">
        <v>856</v>
      </c>
      <c r="K128" s="1" t="s">
        <v>857</v>
      </c>
      <c r="L128" s="1" t="s">
        <v>30</v>
      </c>
      <c r="M128" s="1" t="s">
        <v>848</v>
      </c>
      <c r="N128" s="1" t="s">
        <v>849</v>
      </c>
      <c r="O128" s="1" t="s">
        <v>33</v>
      </c>
      <c r="P128" s="1" t="s">
        <v>112</v>
      </c>
      <c r="Q128" s="1" t="s">
        <v>858</v>
      </c>
      <c r="R128" s="2" t="str">
        <f>HYPERLINK("https://www.solarquotes.com.au/wp-content/uploads/2025/12/Whispr_Series_Specifications.pdf","Yes")</f>
        <v>Yes</v>
      </c>
      <c r="S128" s="2" t="str">
        <f>HYPERLINK("https://www.solarquotes.com.au/wp-content/uploads/2025/12/Whispr_Series_Warranty_Statement.pdf","Yes")</f>
        <v>Yes</v>
      </c>
      <c r="T128" s="1" t="s">
        <v>851</v>
      </c>
      <c r="U128" s="2" t="str">
        <f>HYPERLINK("https://www.solarquotes.com.au/battery-storage/reviews/powerplus-energy-review.html","Here")</f>
        <v>Here</v>
      </c>
    </row>
    <row r="129" spans="1:52">
      <c r="A129" s="1" t="s">
        <v>859</v>
      </c>
      <c r="B129" s="1" t="s">
        <v>860</v>
      </c>
      <c r="C129" s="2" t="str">
        <f>HYPERLINK("https://www.solarquotes.com.au/blog/heard-the-whispr/","Yes, here.")</f>
        <v>Yes, here.</v>
      </c>
      <c r="D129" s="2" t="str">
        <f>HYPERLINK("https://www.solarquotes.com.au/glossary.html#lifepo","Lithium Iron Phosphate")</f>
        <v>Lithium Iron Phosphate</v>
      </c>
      <c r="E129" s="1" t="s">
        <v>30</v>
      </c>
      <c r="F129" s="1" t="s">
        <v>861</v>
      </c>
      <c r="G129" s="1" t="s">
        <v>862</v>
      </c>
      <c r="H129" s="1" t="s">
        <v>844</v>
      </c>
      <c r="I129" s="1" t="s">
        <v>845</v>
      </c>
      <c r="J129" s="1" t="s">
        <v>863</v>
      </c>
      <c r="K129" s="1" t="s">
        <v>864</v>
      </c>
      <c r="L129" s="1" t="s">
        <v>30</v>
      </c>
      <c r="M129" s="1" t="s">
        <v>848</v>
      </c>
      <c r="N129" s="1" t="s">
        <v>849</v>
      </c>
      <c r="O129" s="1" t="s">
        <v>33</v>
      </c>
      <c r="P129" s="1" t="s">
        <v>112</v>
      </c>
      <c r="Q129" s="1" t="s">
        <v>865</v>
      </c>
      <c r="R129" s="2" t="str">
        <f>HYPERLINK("https://www.solarquotes.com.au/wp-content/uploads/2025/12/Whispr_Series_Specifications.pdf","Yes")</f>
        <v>Yes</v>
      </c>
      <c r="S129" s="2" t="str">
        <f>HYPERLINK("https://www.solarquotes.com.au/wp-content/uploads/2025/12/Whispr_Series_Warranty_Statement.pdf","Yes")</f>
        <v>Yes</v>
      </c>
      <c r="T129" s="1" t="s">
        <v>851</v>
      </c>
      <c r="U129" s="2" t="str">
        <f>HYPERLINK("https://www.solarquotes.com.au/battery-storage/reviews/powerplus-energy-review.html","Here")</f>
        <v>Here</v>
      </c>
    </row>
    <row r="130" spans="1:52">
      <c r="A130" s="1" t="s">
        <v>866</v>
      </c>
      <c r="B130" s="1" t="s">
        <v>867</v>
      </c>
      <c r="C130" s="2" t="str">
        <f>HYPERLINK("https://www.solarquotes.com.au/blog/heard-the-whispr/","Yes, here.")</f>
        <v>Yes, here.</v>
      </c>
      <c r="D130" s="2" t="str">
        <f>HYPERLINK("https://www.solarquotes.com.au/glossary.html#lifepo","Lithium Iron Phosphate")</f>
        <v>Lithium Iron Phosphate</v>
      </c>
      <c r="E130" s="1" t="s">
        <v>30</v>
      </c>
      <c r="F130" s="1" t="s">
        <v>868</v>
      </c>
      <c r="G130" s="1" t="s">
        <v>869</v>
      </c>
      <c r="H130" s="1" t="s">
        <v>844</v>
      </c>
      <c r="I130" s="1" t="s">
        <v>845</v>
      </c>
      <c r="J130" s="1" t="s">
        <v>870</v>
      </c>
      <c r="K130" s="1" t="s">
        <v>871</v>
      </c>
      <c r="L130" s="1" t="s">
        <v>30</v>
      </c>
      <c r="M130" s="1" t="s">
        <v>848</v>
      </c>
      <c r="N130" s="1" t="s">
        <v>849</v>
      </c>
      <c r="O130" s="1" t="s">
        <v>33</v>
      </c>
      <c r="P130" s="1" t="s">
        <v>112</v>
      </c>
      <c r="Q130" s="1" t="s">
        <v>872</v>
      </c>
      <c r="R130" s="2" t="str">
        <f>HYPERLINK("https://www.solarquotes.com.au/wp-content/uploads/2025/12/Whispr_Series_Specifications.pdf","Yes")</f>
        <v>Yes</v>
      </c>
      <c r="S130" s="2" t="str">
        <f>HYPERLINK("https://www.solarquotes.com.au/wp-content/uploads/2025/12/Whispr_Series_Warranty_Statement.pdf","Yes")</f>
        <v>Yes</v>
      </c>
      <c r="T130" s="1" t="s">
        <v>851</v>
      </c>
      <c r="U130" s="2" t="str">
        <f>HYPERLINK("https://www.solarquotes.com.au/battery-storage/reviews/powerplus-energy-review.html","Here")</f>
        <v>Here</v>
      </c>
    </row>
    <row r="131" spans="1:52">
      <c r="A131" s="1" t="s">
        <v>873</v>
      </c>
      <c r="B131" s="1" t="s">
        <v>790</v>
      </c>
      <c r="C131" s="2" t="str">
        <f>HYPERLINK("https://www.solarquotes.com.au/blog/sonnen-evo-battery-review/","Yes, review here.")</f>
        <v>Yes, review here.</v>
      </c>
      <c r="D131" s="2" t="str">
        <f>HYPERLINK("https://www.solarquotes.com.au/glossary.html#lifepo","Lithium Iron Phosphate")</f>
        <v>Lithium Iron Phosphate</v>
      </c>
      <c r="E131" s="1" t="s">
        <v>816</v>
      </c>
      <c r="F131" s="1" t="s">
        <v>874</v>
      </c>
      <c r="G131" s="1" t="s">
        <v>236</v>
      </c>
      <c r="H131" s="1" t="s">
        <v>875</v>
      </c>
      <c r="I131" s="1" t="s">
        <v>876</v>
      </c>
      <c r="J131" s="1" t="s">
        <v>877</v>
      </c>
      <c r="K131" s="1" t="s">
        <v>878</v>
      </c>
      <c r="L131" s="1" t="s">
        <v>382</v>
      </c>
      <c r="M131" s="1" t="s">
        <v>879</v>
      </c>
      <c r="N131" s="1" t="s">
        <v>880</v>
      </c>
      <c r="O131" s="1" t="s">
        <v>33</v>
      </c>
      <c r="P131" s="1" t="s">
        <v>112</v>
      </c>
      <c r="Q131" s="1" t="s">
        <v>691</v>
      </c>
      <c r="R131" s="2" t="str">
        <f>HYPERLINK("https://www.solarquotes.com.au/wp-content/uploads/2022/03/250429_Datasheet_sonnenBatterie_Evo_AU.pdf","Yes")</f>
        <v>Yes</v>
      </c>
      <c r="S131" s="2" t="str">
        <f>HYPERLINK("https://www.solarquotes.com.au/wp-content/uploads/2022/03/sonnen-warranty-with-PDRS-addendum.pdf","Yes")</f>
        <v>Yes</v>
      </c>
      <c r="T131" s="1" t="s">
        <v>297</v>
      </c>
      <c r="U131" s="2" t="str">
        <f>HYPERLINK("https://www.solarquotes.com.au/battery-storage/reviews/sonnen-review.html","Here")</f>
        <v>Here</v>
      </c>
    </row>
    <row r="132" spans="1:52">
      <c r="A132" s="1" t="s">
        <v>881</v>
      </c>
      <c r="B132" s="1" t="s">
        <v>351</v>
      </c>
      <c r="C132" s="1" t="s">
        <v>181</v>
      </c>
      <c r="D132" s="2" t="str">
        <f>HYPERLINK("https://www.solarquotes.com.au/glossary.html#lifepo","Lithium Iron Phosphate")</f>
        <v>Lithium Iron Phosphate</v>
      </c>
      <c r="E132" s="1" t="s">
        <v>30</v>
      </c>
      <c r="F132" s="1" t="s">
        <v>716</v>
      </c>
      <c r="G132" s="1" t="s">
        <v>390</v>
      </c>
      <c r="H132" s="1" t="s">
        <v>378</v>
      </c>
      <c r="I132" s="1" t="s">
        <v>107</v>
      </c>
      <c r="J132" s="1" t="s">
        <v>451</v>
      </c>
      <c r="K132" s="1" t="s">
        <v>882</v>
      </c>
      <c r="L132" s="1" t="s">
        <v>382</v>
      </c>
      <c r="M132" s="1" t="s">
        <v>670</v>
      </c>
      <c r="N132" s="1" t="s">
        <v>883</v>
      </c>
      <c r="O132" s="1" t="s">
        <v>33</v>
      </c>
      <c r="P132" s="1" t="s">
        <v>112</v>
      </c>
      <c r="Q132" s="1" t="s">
        <v>398</v>
      </c>
      <c r="R132" s="2" t="str">
        <f>HYPERLINK("https://www.solarquotes.com.au/wp-content/uploads/2024/07/LAVO_Storage-S2_Data_Sheet.pdf","Yes")</f>
        <v>Yes</v>
      </c>
      <c r="S132" s="2" t="str">
        <f>HYPERLINK("https://www.solarquotes.com.au/wp-content/uploads/2024/07/S2LifeUnit-Battery-Warranty.pdf","Yes")</f>
        <v>Yes</v>
      </c>
      <c r="T132" s="1" t="s">
        <v>159</v>
      </c>
      <c r="U132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C3" r:id="rId_hyperlink_2" tooltip="Yes, review here." display="Yes, review here."/>
    <hyperlink ref="D3" r:id="rId_hyperlink_3" tooltip="Lithium Iron Phosphate" display="Lithium Iron Phosphate"/>
    <hyperlink ref="R3" r:id="rId_hyperlink_4" tooltip="Yes" display="Yes"/>
    <hyperlink ref="S3" r:id="rId_hyperlink_5" tooltip="Yes" display="Yes"/>
    <hyperlink ref="U3" r:id="rId_hyperlink_6" tooltip="Here" display="Here"/>
    <hyperlink ref="C4" r:id="rId_hyperlink_7" tooltip="Yes, review here." display="Yes, review here."/>
    <hyperlink ref="D4" r:id="rId_hyperlink_8" tooltip="Lithium Iron Phosphate" display="Lithium Iron Phosphate"/>
    <hyperlink ref="R4" r:id="rId_hyperlink_9" tooltip="Yes" display="Yes"/>
    <hyperlink ref="S4" r:id="rId_hyperlink_10" tooltip="Yes" display="Yes"/>
    <hyperlink ref="U4" r:id="rId_hyperlink_11" tooltip="Here" display="Here"/>
    <hyperlink ref="C5" r:id="rId_hyperlink_12" tooltip="Yes, review here." display="Yes, review here."/>
    <hyperlink ref="D5" r:id="rId_hyperlink_13" tooltip="Lithium Iron Phosphate" display="Lithium Iron Phosphate"/>
    <hyperlink ref="R5" r:id="rId_hyperlink_14" tooltip="Yes" display="Yes"/>
    <hyperlink ref="S5" r:id="rId_hyperlink_15" tooltip="Yes" display="Yes"/>
    <hyperlink ref="U5" r:id="rId_hyperlink_16" tooltip="Here" display="Here"/>
    <hyperlink ref="C6" r:id="rId_hyperlink_17" tooltip="Yes, review here." display="Yes, review here."/>
    <hyperlink ref="D6" r:id="rId_hyperlink_18" tooltip="Lithium Iron Phosphate" display="Lithium Iron Phosphate"/>
    <hyperlink ref="R6" r:id="rId_hyperlink_19" tooltip="Yes" display="Yes"/>
    <hyperlink ref="S6" r:id="rId_hyperlink_20" tooltip="Yes" display="Yes"/>
    <hyperlink ref="U6" r:id="rId_hyperlink_21" tooltip="Here" display="Here"/>
    <hyperlink ref="C7" r:id="rId_hyperlink_22" tooltip="Yes, review here." display="Yes, review here."/>
    <hyperlink ref="D7" r:id="rId_hyperlink_23" tooltip="Lithium Iron Phosphate" display="Lithium Iron Phosphate"/>
    <hyperlink ref="R7" r:id="rId_hyperlink_24" tooltip="Yes" display="Yes"/>
    <hyperlink ref="S7" r:id="rId_hyperlink_25" tooltip="Yes" display="Yes"/>
    <hyperlink ref="U7" r:id="rId_hyperlink_26" tooltip="Here" display="Here"/>
    <hyperlink ref="R8" r:id="rId_hyperlink_27" tooltip="Yes" display="Yes"/>
    <hyperlink ref="S8" r:id="rId_hyperlink_28" tooltip="Yes" display="Yes"/>
    <hyperlink ref="U8" r:id="rId_hyperlink_29" tooltip="Here" display="Here"/>
    <hyperlink ref="R9" r:id="rId_hyperlink_30" tooltip="Yes" display="Yes"/>
    <hyperlink ref="S9" r:id="rId_hyperlink_31" tooltip="Yes" display="Yes"/>
    <hyperlink ref="U9" r:id="rId_hyperlink_32" tooltip="Here" display="Here"/>
    <hyperlink ref="R10" r:id="rId_hyperlink_33" tooltip="Yes" display="Yes"/>
    <hyperlink ref="S10" r:id="rId_hyperlink_34" tooltip="Yes" display="Yes"/>
    <hyperlink ref="U10" r:id="rId_hyperlink_35" tooltip="Here" display="Here"/>
    <hyperlink ref="R11" r:id="rId_hyperlink_36" tooltip="Yes" display="Yes"/>
    <hyperlink ref="S11" r:id="rId_hyperlink_37" tooltip="Yes" display="Yes"/>
    <hyperlink ref="U11" r:id="rId_hyperlink_38" tooltip="Here" display="Here"/>
    <hyperlink ref="R12" r:id="rId_hyperlink_39" tooltip="Yes" display="Yes"/>
    <hyperlink ref="S12" r:id="rId_hyperlink_40" tooltip="Yes" display="Yes"/>
    <hyperlink ref="U12" r:id="rId_hyperlink_41" tooltip="Here" display="Here"/>
    <hyperlink ref="C13" r:id="rId_hyperlink_42" tooltip="Yes, review here." display="Yes, review here."/>
    <hyperlink ref="D13" r:id="rId_hyperlink_43" tooltip="Lithium Iron Phosphate" display="Lithium Iron Phosphate"/>
    <hyperlink ref="R13" r:id="rId_hyperlink_44" tooltip="Yes" display="Yes"/>
    <hyperlink ref="S13" r:id="rId_hyperlink_45" tooltip="Yes" display="Yes"/>
    <hyperlink ref="U13" r:id="rId_hyperlink_46" tooltip="Here" display="Here"/>
    <hyperlink ref="C14" r:id="rId_hyperlink_47" tooltip="Yes, review here." display="Yes, review here."/>
    <hyperlink ref="D14" r:id="rId_hyperlink_48" tooltip="Lithium Iron Phosphate" display="Lithium Iron Phosphate"/>
    <hyperlink ref="R14" r:id="rId_hyperlink_49" tooltip="Yes" display="Yes"/>
    <hyperlink ref="S14" r:id="rId_hyperlink_50" tooltip="Yes" display="Yes"/>
    <hyperlink ref="U14" r:id="rId_hyperlink_51" tooltip="Here" display="Here"/>
    <hyperlink ref="C15" r:id="rId_hyperlink_52" tooltip="Yes, review here." display="Yes, review here."/>
    <hyperlink ref="D15" r:id="rId_hyperlink_53" tooltip="Lithium Iron Phosphate" display="Lithium Iron Phosphate"/>
    <hyperlink ref="R15" r:id="rId_hyperlink_54" tooltip="Yes" display="Yes"/>
    <hyperlink ref="S15" r:id="rId_hyperlink_55" tooltip="Yes" display="Yes"/>
    <hyperlink ref="U15" r:id="rId_hyperlink_56" tooltip="Here" display="Here"/>
    <hyperlink ref="C16" r:id="rId_hyperlink_57" tooltip="Yes, review here." display="Yes, review here."/>
    <hyperlink ref="D16" r:id="rId_hyperlink_58" tooltip="Lithium Iron Phosphate" display="Lithium Iron Phosphate"/>
    <hyperlink ref="R16" r:id="rId_hyperlink_59" tooltip="Yes" display="Yes"/>
    <hyperlink ref="S16" r:id="rId_hyperlink_60" tooltip="Yes" display="Yes"/>
    <hyperlink ref="U16" r:id="rId_hyperlink_61" tooltip="Here" display="Here"/>
    <hyperlink ref="C17" r:id="rId_hyperlink_62" tooltip="Yes, review here." display="Yes, review here."/>
    <hyperlink ref="D17" r:id="rId_hyperlink_63" tooltip="Lithium Iron Phosphate" display="Lithium Iron Phosphate"/>
    <hyperlink ref="R17" r:id="rId_hyperlink_64" tooltip="Yes" display="Yes"/>
    <hyperlink ref="S17" r:id="rId_hyperlink_65" tooltip="Yes" display="Yes"/>
    <hyperlink ref="U17" r:id="rId_hyperlink_66" tooltip="Here" display="Here"/>
    <hyperlink ref="C18" r:id="rId_hyperlink_67" tooltip="Yes, review here." display="Yes, review here."/>
    <hyperlink ref="D18" r:id="rId_hyperlink_68" tooltip="Lithium Iron Phosphate" display="Lithium Iron Phosphate"/>
    <hyperlink ref="R18" r:id="rId_hyperlink_69" tooltip="Yes" display="Yes"/>
    <hyperlink ref="S18" r:id="rId_hyperlink_70" tooltip="Yes" display="Yes"/>
    <hyperlink ref="U18" r:id="rId_hyperlink_71" tooltip="Here" display="Here"/>
    <hyperlink ref="C19" r:id="rId_hyperlink_72" tooltip="Yes, review here." display="Yes, review here."/>
    <hyperlink ref="D19" r:id="rId_hyperlink_73" tooltip="Lithium Iron Phosphate" display="Lithium Iron Phosphate"/>
    <hyperlink ref="R19" r:id="rId_hyperlink_74" tooltip="Yes" display="Yes"/>
    <hyperlink ref="S19" r:id="rId_hyperlink_75" tooltip="Yes" display="Yes"/>
    <hyperlink ref="U19" r:id="rId_hyperlink_76" tooltip="Here" display="Here"/>
    <hyperlink ref="C20" r:id="rId_hyperlink_77" tooltip="Yes, review here." display="Yes, review here."/>
    <hyperlink ref="D20" r:id="rId_hyperlink_78" tooltip="Lithium Iron Phosphate" display="Lithium Iron Phosphate"/>
    <hyperlink ref="R20" r:id="rId_hyperlink_79" tooltip="Yes" display="Yes"/>
    <hyperlink ref="S20" r:id="rId_hyperlink_80" tooltip="Yes" display="Yes"/>
    <hyperlink ref="U20" r:id="rId_hyperlink_81" tooltip="Here" display="Here"/>
    <hyperlink ref="C21" r:id="rId_hyperlink_82" tooltip="Yes, review here." display="Yes, review here."/>
    <hyperlink ref="D21" r:id="rId_hyperlink_83" tooltip="Lithium Iron Phosphate" display="Lithium Iron Phosphate"/>
    <hyperlink ref="R21" r:id="rId_hyperlink_84" tooltip="Yes" display="Yes"/>
    <hyperlink ref="S21" r:id="rId_hyperlink_85" tooltip="Yes" display="Yes"/>
    <hyperlink ref="U21" r:id="rId_hyperlink_86" tooltip="Here" display="Here"/>
    <hyperlink ref="C22" r:id="rId_hyperlink_87" tooltip="Yes, review here." display="Yes, review here."/>
    <hyperlink ref="D22" r:id="rId_hyperlink_88" tooltip="Lithium Iron Phosphate" display="Lithium Iron Phosphate"/>
    <hyperlink ref="R22" r:id="rId_hyperlink_89" tooltip="Yes" display="Yes"/>
    <hyperlink ref="S22" r:id="rId_hyperlink_90" tooltip="Yes" display="Yes"/>
    <hyperlink ref="U22" r:id="rId_hyperlink_91" tooltip="Here" display="Here"/>
    <hyperlink ref="C23" r:id="rId_hyperlink_92" tooltip="Yes, review here." display="Yes, review here."/>
    <hyperlink ref="D23" r:id="rId_hyperlink_93" tooltip="Lithium Iron Phosphate" display="Lithium Iron Phosphate"/>
    <hyperlink ref="R23" r:id="rId_hyperlink_94" tooltip="Yes" display="Yes"/>
    <hyperlink ref="S23" r:id="rId_hyperlink_95" tooltip="Yes" display="Yes"/>
    <hyperlink ref="U23" r:id="rId_hyperlink_96" tooltip="Here" display="Here"/>
    <hyperlink ref="C24" r:id="rId_hyperlink_97" tooltip="Yes, review here." display="Yes, review here."/>
    <hyperlink ref="D24" r:id="rId_hyperlink_98" tooltip="Lithium Iron Phosphate" display="Lithium Iron Phosphate"/>
    <hyperlink ref="R24" r:id="rId_hyperlink_99" tooltip="Yes" display="Yes"/>
    <hyperlink ref="S24" r:id="rId_hyperlink_100" tooltip="Yes" display="Yes"/>
    <hyperlink ref="U24" r:id="rId_hyperlink_101" tooltip="Here" display="Here"/>
    <hyperlink ref="C25" r:id="rId_hyperlink_102" tooltip="Yes, review here." display="Yes, review here."/>
    <hyperlink ref="D25" r:id="rId_hyperlink_103" tooltip="Lithium Iron Phosphate" display="Lithium Iron Phosphate"/>
    <hyperlink ref="R25" r:id="rId_hyperlink_104" tooltip="Yes" display="Yes"/>
    <hyperlink ref="S25" r:id="rId_hyperlink_105" tooltip="Yes" display="Yes"/>
    <hyperlink ref="U25" r:id="rId_hyperlink_106" tooltip="Here" display="Here"/>
    <hyperlink ref="C26" r:id="rId_hyperlink_107" tooltip="Yes, review here." display="Yes, review here."/>
    <hyperlink ref="D26" r:id="rId_hyperlink_108" tooltip="Lithium Iron Phosphate" display="Lithium Iron Phosphate"/>
    <hyperlink ref="R26" r:id="rId_hyperlink_109" tooltip="Yes" display="Yes"/>
    <hyperlink ref="S26" r:id="rId_hyperlink_110" tooltip="Yes" display="Yes"/>
    <hyperlink ref="U26" r:id="rId_hyperlink_111" tooltip="Here" display="Here"/>
    <hyperlink ref="D27" r:id="rId_hyperlink_112" tooltip="Lithium Iron Phosphate" display="Lithium Iron Phosphate"/>
    <hyperlink ref="R27" r:id="rId_hyperlink_113" tooltip="Yes" display="Yes"/>
    <hyperlink ref="S27" r:id="rId_hyperlink_114" tooltip="Yes" display="Yes"/>
    <hyperlink ref="U27" r:id="rId_hyperlink_115" tooltip="Here" display="Here"/>
    <hyperlink ref="D28" r:id="rId_hyperlink_116" tooltip="Lithium Iron Phosphate" display="Lithium Iron Phosphate"/>
    <hyperlink ref="R28" r:id="rId_hyperlink_117" tooltip="Yes" display="Yes"/>
    <hyperlink ref="S28" r:id="rId_hyperlink_118" tooltip="Yes" display="Yes"/>
    <hyperlink ref="U28" r:id="rId_hyperlink_119" tooltip="Here" display="Here"/>
    <hyperlink ref="D29" r:id="rId_hyperlink_120" tooltip="Lithium Iron Phosphate" display="Lithium Iron Phosphate"/>
    <hyperlink ref="R29" r:id="rId_hyperlink_121" tooltip="Yes" display="Yes"/>
    <hyperlink ref="S29" r:id="rId_hyperlink_122" tooltip="Yes" display="Yes"/>
    <hyperlink ref="U29" r:id="rId_hyperlink_123" tooltip="Here" display="Here"/>
    <hyperlink ref="D30" r:id="rId_hyperlink_124" tooltip="Lithium Iron Phosphate" display="Lithium Iron Phosphate"/>
    <hyperlink ref="R30" r:id="rId_hyperlink_125" tooltip="Yes" display="Yes"/>
    <hyperlink ref="S30" r:id="rId_hyperlink_126" tooltip="Yes" display="Yes"/>
    <hyperlink ref="U30" r:id="rId_hyperlink_127" tooltip="Here" display="Here"/>
    <hyperlink ref="D31" r:id="rId_hyperlink_128" tooltip="Lithium Iron Phosphate" display="Lithium Iron Phosphate"/>
    <hyperlink ref="R31" r:id="rId_hyperlink_129" tooltip="Yes" display="Yes"/>
    <hyperlink ref="S31" r:id="rId_hyperlink_130" tooltip="Yes" display="Yes"/>
    <hyperlink ref="U31" r:id="rId_hyperlink_131" tooltip="Here" display="Here"/>
    <hyperlink ref="D32" r:id="rId_hyperlink_132" tooltip="Lithium Iron Phosphate" display="Lithium Iron Phosphate"/>
    <hyperlink ref="R32" r:id="rId_hyperlink_133" tooltip="Yes" display="Yes"/>
    <hyperlink ref="S32" r:id="rId_hyperlink_134" tooltip="Yes" display="Yes"/>
    <hyperlink ref="U32" r:id="rId_hyperlink_135" tooltip="Here" display="Here"/>
    <hyperlink ref="D33" r:id="rId_hyperlink_136" tooltip="Lithium Iron Phosphate" display="Lithium Iron Phosphate"/>
    <hyperlink ref="R33" r:id="rId_hyperlink_137" tooltip="Yes" display="Yes"/>
    <hyperlink ref="S33" r:id="rId_hyperlink_138" tooltip="Yes" display="Yes"/>
    <hyperlink ref="U33" r:id="rId_hyperlink_139" tooltip="Here" display="Here"/>
    <hyperlink ref="D34" r:id="rId_hyperlink_140" tooltip="Lithium Iron Phosphate" display="Lithium Iron Phosphate"/>
    <hyperlink ref="R34" r:id="rId_hyperlink_141" tooltip="Yes" display="Yes"/>
    <hyperlink ref="S34" r:id="rId_hyperlink_142" tooltip="Yes" display="Yes"/>
    <hyperlink ref="U34" r:id="rId_hyperlink_143" tooltip="Here" display="Here"/>
    <hyperlink ref="D35" r:id="rId_hyperlink_144" tooltip="Lithium Iron Phosphate" display="Lithium Iron Phosphate"/>
    <hyperlink ref="R35" r:id="rId_hyperlink_145" tooltip="Yes" display="Yes"/>
    <hyperlink ref="S35" r:id="rId_hyperlink_146" tooltip="Yes" display="Yes"/>
    <hyperlink ref="U35" r:id="rId_hyperlink_147" tooltip="Here" display="Here"/>
    <hyperlink ref="D36" r:id="rId_hyperlink_148" tooltip="Lithium Iron Phosphate" display="Lithium Iron Phosphate"/>
    <hyperlink ref="R36" r:id="rId_hyperlink_149" tooltip="Yes" display="Yes"/>
    <hyperlink ref="S36" r:id="rId_hyperlink_150" tooltip="Yes" display="Yes"/>
    <hyperlink ref="U36" r:id="rId_hyperlink_151" tooltip="Here" display="Here"/>
    <hyperlink ref="D37" r:id="rId_hyperlink_152" tooltip="Lithium Iron Phosphate" display="Lithium Iron Phosphate"/>
    <hyperlink ref="R37" r:id="rId_hyperlink_153" tooltip="Yes" display="Yes"/>
    <hyperlink ref="S37" r:id="rId_hyperlink_154" tooltip="Yes" display="Yes"/>
    <hyperlink ref="U37" r:id="rId_hyperlink_155" tooltip="Here" display="Here"/>
    <hyperlink ref="D38" r:id="rId_hyperlink_156" tooltip="Lithium Iron Phosphate" display="Lithium Iron Phosphate"/>
    <hyperlink ref="R38" r:id="rId_hyperlink_157" tooltip="Yes" display="Yes"/>
    <hyperlink ref="S38" r:id="rId_hyperlink_158" tooltip="Yes" display="Yes"/>
    <hyperlink ref="U38" r:id="rId_hyperlink_159" tooltip="Here" display="Here"/>
    <hyperlink ref="D39" r:id="rId_hyperlink_160" tooltip="Lithium Iron Phosphate" display="Lithium Iron Phosphate"/>
    <hyperlink ref="R39" r:id="rId_hyperlink_161" tooltip="Yes" display="Yes"/>
    <hyperlink ref="S39" r:id="rId_hyperlink_162" tooltip="Yes" display="Yes"/>
    <hyperlink ref="U39" r:id="rId_hyperlink_163" tooltip="Here" display="Here"/>
    <hyperlink ref="D40" r:id="rId_hyperlink_164" tooltip="Lithium Iron Phosphate" display="Lithium Iron Phosphate"/>
    <hyperlink ref="R40" r:id="rId_hyperlink_165" tooltip="Yes" display="Yes"/>
    <hyperlink ref="S40" r:id="rId_hyperlink_166" tooltip="Yes" display="Yes"/>
    <hyperlink ref="U40" r:id="rId_hyperlink_167" tooltip="Here" display="Here"/>
    <hyperlink ref="D41" r:id="rId_hyperlink_168" tooltip="Lithium Iron Phosphate" display="Lithium Iron Phosphate"/>
    <hyperlink ref="R41" r:id="rId_hyperlink_169" tooltip="Yes" display="Yes"/>
    <hyperlink ref="S41" r:id="rId_hyperlink_170" tooltip="Yes" display="Yes"/>
    <hyperlink ref="U41" r:id="rId_hyperlink_171" tooltip="Here" display="Here"/>
    <hyperlink ref="C42" r:id="rId_hyperlink_172" tooltip="Yes, review here." display="Yes, review here."/>
    <hyperlink ref="D42" r:id="rId_hyperlink_173" tooltip="Lithium Iron Phosphate" display="Lithium Iron Phosphate"/>
    <hyperlink ref="R42" r:id="rId_hyperlink_174" tooltip="Yes" display="Yes"/>
    <hyperlink ref="S42" r:id="rId_hyperlink_175" tooltip="Yes" display="Yes"/>
    <hyperlink ref="U42" r:id="rId_hyperlink_176" tooltip="Here" display="Here"/>
    <hyperlink ref="D43" r:id="rId_hyperlink_177" tooltip="Lithium Iron Phosphate" display="Lithium Iron Phosphate"/>
    <hyperlink ref="R43" r:id="rId_hyperlink_178" tooltip="Yes" display="Yes"/>
    <hyperlink ref="S43" r:id="rId_hyperlink_179" tooltip="Yes" display="Yes"/>
    <hyperlink ref="U43" r:id="rId_hyperlink_180" tooltip="Here" display="Here"/>
    <hyperlink ref="D44" r:id="rId_hyperlink_181" tooltip="Lithium Iron Phosphate" display="Lithium Iron Phosphate"/>
    <hyperlink ref="R44" r:id="rId_hyperlink_182" tooltip="Yes" display="Yes"/>
    <hyperlink ref="S44" r:id="rId_hyperlink_183" tooltip="Yes" display="Yes"/>
    <hyperlink ref="U44" r:id="rId_hyperlink_184" tooltip="Here" display="Here"/>
    <hyperlink ref="D45" r:id="rId_hyperlink_185" tooltip="Lithium Iron Phosphate" display="Lithium Iron Phosphate"/>
    <hyperlink ref="R45" r:id="rId_hyperlink_186" tooltip="Yes" display="Yes"/>
    <hyperlink ref="S45" r:id="rId_hyperlink_187" tooltip="Yes" display="Yes"/>
    <hyperlink ref="U45" r:id="rId_hyperlink_188" tooltip="Here" display="Here"/>
    <hyperlink ref="D46" r:id="rId_hyperlink_189" tooltip="Lithium Iron Phosphate" display="Lithium Iron Phosphate"/>
    <hyperlink ref="R46" r:id="rId_hyperlink_190" tooltip="Yes" display="Yes"/>
    <hyperlink ref="S46" r:id="rId_hyperlink_191" tooltip="Yes" display="Yes"/>
    <hyperlink ref="U46" r:id="rId_hyperlink_192" tooltip="Here" display="Here"/>
    <hyperlink ref="D47" r:id="rId_hyperlink_193" tooltip="Lithium Iron Phosphate" display="Lithium Iron Phosphate"/>
    <hyperlink ref="R47" r:id="rId_hyperlink_194" tooltip="Yes" display="Yes"/>
    <hyperlink ref="S47" r:id="rId_hyperlink_195" tooltip="Yes" display="Yes"/>
    <hyperlink ref="U47" r:id="rId_hyperlink_196" tooltip="Here" display="Here"/>
    <hyperlink ref="D48" r:id="rId_hyperlink_197" tooltip="Lithium Iron Phosphate" display="Lithium Iron Phosphate"/>
    <hyperlink ref="R48" r:id="rId_hyperlink_198" tooltip="Yes" display="Yes"/>
    <hyperlink ref="S48" r:id="rId_hyperlink_199" tooltip="Yes" display="Yes"/>
    <hyperlink ref="U48" r:id="rId_hyperlink_200" tooltip="Here" display="Here"/>
    <hyperlink ref="D49" r:id="rId_hyperlink_201" tooltip="Lithium Iron Phosphate" display="Lithium Iron Phosphate"/>
    <hyperlink ref="R49" r:id="rId_hyperlink_202" tooltip="Yes" display="Yes"/>
    <hyperlink ref="S49" r:id="rId_hyperlink_203" tooltip="Yes" display="Yes"/>
    <hyperlink ref="U49" r:id="rId_hyperlink_204" tooltip="Here" display="Here"/>
    <hyperlink ref="D50" r:id="rId_hyperlink_205" tooltip="Lithium Iron Phosphate" display="Lithium Iron Phosphate"/>
    <hyperlink ref="R50" r:id="rId_hyperlink_206" tooltip="Yes" display="Yes"/>
    <hyperlink ref="S50" r:id="rId_hyperlink_207" tooltip="Yes" display="Yes"/>
    <hyperlink ref="U50" r:id="rId_hyperlink_208" tooltip="Here" display="Here"/>
    <hyperlink ref="D51" r:id="rId_hyperlink_209" tooltip="Lithium Iron Phosphate" display="Lithium Iron Phosphate"/>
    <hyperlink ref="R51" r:id="rId_hyperlink_210" tooltip="Yes" display="Yes"/>
    <hyperlink ref="S51" r:id="rId_hyperlink_211" tooltip="Yes" display="Yes"/>
    <hyperlink ref="U51" r:id="rId_hyperlink_212" tooltip="Here" display="Here"/>
    <hyperlink ref="D52" r:id="rId_hyperlink_213" tooltip="Lithium Iron Phosphate" display="Lithium Iron Phosphate"/>
    <hyperlink ref="R52" r:id="rId_hyperlink_214" tooltip="Yes" display="Yes"/>
    <hyperlink ref="S52" r:id="rId_hyperlink_215" tooltip="Yes" display="Yes"/>
    <hyperlink ref="U52" r:id="rId_hyperlink_216" tooltip="Here" display="Here"/>
    <hyperlink ref="D53" r:id="rId_hyperlink_217" tooltip="Lithium Iron Phosphate" display="Lithium Iron Phosphate"/>
    <hyperlink ref="R53" r:id="rId_hyperlink_218" tooltip="Yes" display="Yes"/>
    <hyperlink ref="S53" r:id="rId_hyperlink_219" tooltip="Yes" display="Yes"/>
    <hyperlink ref="U53" r:id="rId_hyperlink_220" tooltip="Here" display="Here"/>
    <hyperlink ref="D54" r:id="rId_hyperlink_221" tooltip="Lithium Iron Phosphate" display="Lithium Iron Phosphate"/>
    <hyperlink ref="R54" r:id="rId_hyperlink_222" tooltip="Yes" display="Yes"/>
    <hyperlink ref="S54" r:id="rId_hyperlink_223" tooltip="Yes" display="Yes"/>
    <hyperlink ref="U54" r:id="rId_hyperlink_224" tooltip="Here" display="Here"/>
    <hyperlink ref="D55" r:id="rId_hyperlink_225" tooltip="Lithium Iron Phosphate" display="Lithium Iron Phosphate"/>
    <hyperlink ref="R55" r:id="rId_hyperlink_226" tooltip="Yes" display="Yes"/>
    <hyperlink ref="S55" r:id="rId_hyperlink_227" tooltip="Yes" display="Yes"/>
    <hyperlink ref="U55" r:id="rId_hyperlink_228" tooltip="Here" display="Here"/>
    <hyperlink ref="C56" r:id="rId_hyperlink_229" tooltip="Yes, review here." display="Yes, review here."/>
    <hyperlink ref="D56" r:id="rId_hyperlink_230" tooltip="NMC" display="NMC"/>
    <hyperlink ref="R56" r:id="rId_hyperlink_231" tooltip="Yes" display="Yes"/>
    <hyperlink ref="S56" r:id="rId_hyperlink_232" tooltip="Yes" display="Yes"/>
    <hyperlink ref="U56" r:id="rId_hyperlink_233" tooltip="Here" display="Here"/>
    <hyperlink ref="C57" r:id="rId_hyperlink_234" tooltip="Yes, overview here." display="Yes, overview here."/>
    <hyperlink ref="D57" r:id="rId_hyperlink_235" tooltip="Lithium Iron Phosphate" display="Lithium Iron Phosphate"/>
    <hyperlink ref="R57" r:id="rId_hyperlink_236" tooltip="Yes" display="Yes"/>
    <hyperlink ref="S57" r:id="rId_hyperlink_237" tooltip="Yes" display="Yes"/>
    <hyperlink ref="U57" r:id="rId_hyperlink_238" tooltip="Here" display="Here"/>
    <hyperlink ref="C58" r:id="rId_hyperlink_239" tooltip="Yes, overview here." display="Yes, overview here."/>
    <hyperlink ref="D58" r:id="rId_hyperlink_240" tooltip="Lithium Iron Phosphate" display="Lithium Iron Phosphate"/>
    <hyperlink ref="R58" r:id="rId_hyperlink_241" tooltip="Yes" display="Yes"/>
    <hyperlink ref="S58" r:id="rId_hyperlink_242" tooltip="Yes" display="Yes"/>
    <hyperlink ref="U58" r:id="rId_hyperlink_243" tooltip="Here" display="Here"/>
    <hyperlink ref="C59" r:id="rId_hyperlink_244" tooltip="Yes, overview here." display="Yes, overview here."/>
    <hyperlink ref="D59" r:id="rId_hyperlink_245" tooltip="Lithium Iron Phosphate" display="Lithium Iron Phosphate"/>
    <hyperlink ref="R59" r:id="rId_hyperlink_246" tooltip="Yes" display="Yes"/>
    <hyperlink ref="S59" r:id="rId_hyperlink_247" tooltip="Yes" display="Yes"/>
    <hyperlink ref="U59" r:id="rId_hyperlink_248" tooltip="Here" display="Here"/>
    <hyperlink ref="D60" r:id="rId_hyperlink_249" tooltip="Lithium Iron Phosphate" display="Lithium Iron Phosphate"/>
    <hyperlink ref="R60" r:id="rId_hyperlink_250" tooltip="Yes" display="Yes"/>
    <hyperlink ref="S60" r:id="rId_hyperlink_251" tooltip="Yes" display="Yes"/>
    <hyperlink ref="U60" r:id="rId_hyperlink_252" tooltip="Here" display="Here"/>
    <hyperlink ref="D61" r:id="rId_hyperlink_253" tooltip="Lithium Iron Phosphate" display="Lithium Iron Phosphate"/>
    <hyperlink ref="R61" r:id="rId_hyperlink_254" tooltip="Yes" display="Yes"/>
    <hyperlink ref="S61" r:id="rId_hyperlink_255" tooltip="Yes" display="Yes"/>
    <hyperlink ref="U61" r:id="rId_hyperlink_256" tooltip="Here" display="Here"/>
    <hyperlink ref="D62" r:id="rId_hyperlink_257" tooltip="Lithium Iron Phosphate" display="Lithium Iron Phosphate"/>
    <hyperlink ref="R62" r:id="rId_hyperlink_258" tooltip="Yes" display="Yes"/>
    <hyperlink ref="S62" r:id="rId_hyperlink_259" tooltip="Yes" display="Yes"/>
    <hyperlink ref="U62" r:id="rId_hyperlink_260" tooltip="Here" display="Here"/>
    <hyperlink ref="D63" r:id="rId_hyperlink_261" tooltip="Lithium Iron Phosphate" display="Lithium Iron Phosphate"/>
    <hyperlink ref="R63" r:id="rId_hyperlink_262" tooltip="Yes" display="Yes"/>
    <hyperlink ref="S63" r:id="rId_hyperlink_263" tooltip="Yes" display="Yes"/>
    <hyperlink ref="U63" r:id="rId_hyperlink_264" tooltip="Here" display="Here"/>
    <hyperlink ref="D64" r:id="rId_hyperlink_265" tooltip="Lithium Iron Phosphate" display="Lithium Iron Phosphate"/>
    <hyperlink ref="R64" r:id="rId_hyperlink_266" tooltip="Yes" display="Yes"/>
    <hyperlink ref="S64" r:id="rId_hyperlink_267" tooltip="Yes" display="Yes"/>
    <hyperlink ref="U64" r:id="rId_hyperlink_268" tooltip="Here" display="Here"/>
    <hyperlink ref="D65" r:id="rId_hyperlink_269" tooltip="Lithium Iron Phosphate" display="Lithium Iron Phosphate"/>
    <hyperlink ref="R65" r:id="rId_hyperlink_270" tooltip="Yes" display="Yes"/>
    <hyperlink ref="S65" r:id="rId_hyperlink_271" tooltip="No" display="No"/>
    <hyperlink ref="U65" r:id="rId_hyperlink_272" tooltip="Here" display="Here"/>
    <hyperlink ref="D66" r:id="rId_hyperlink_273" tooltip="Lithium Iron Phosphate" display="Lithium Iron Phosphate"/>
    <hyperlink ref="R66" r:id="rId_hyperlink_274" tooltip="Yes" display="Yes"/>
    <hyperlink ref="S66" r:id="rId_hyperlink_275" tooltip="No" display="No"/>
    <hyperlink ref="U66" r:id="rId_hyperlink_276" tooltip="Here" display="Here"/>
    <hyperlink ref="D67" r:id="rId_hyperlink_277" tooltip="Lithium Iron Phosphate" display="Lithium Iron Phosphate"/>
    <hyperlink ref="R67" r:id="rId_hyperlink_278" tooltip="Yes" display="Yes"/>
    <hyperlink ref="S67" r:id="rId_hyperlink_279" tooltip="No" display="No"/>
    <hyperlink ref="U67" r:id="rId_hyperlink_280" tooltip="Here" display="Here"/>
    <hyperlink ref="D68" r:id="rId_hyperlink_281" tooltip="Lithium Iron Phosphate" display="Lithium Iron Phosphate"/>
    <hyperlink ref="R68" r:id="rId_hyperlink_282" tooltip="Yes" display="Yes"/>
    <hyperlink ref="S68" r:id="rId_hyperlink_283" tooltip="No" display="No"/>
    <hyperlink ref="U68" r:id="rId_hyperlink_284" tooltip="Here" display="Here"/>
    <hyperlink ref="D69" r:id="rId_hyperlink_285" tooltip="Lithium Iron Phosphate" display="Lithium Iron Phosphate"/>
    <hyperlink ref="R69" r:id="rId_hyperlink_286" tooltip="Yes" display="Yes"/>
    <hyperlink ref="S69" r:id="rId_hyperlink_287" tooltip="No" display="No"/>
    <hyperlink ref="U69" r:id="rId_hyperlink_288" tooltip="Here" display="Here"/>
    <hyperlink ref="D70" r:id="rId_hyperlink_289" tooltip="Lithium Iron Phosphate" display="Lithium Iron Phosphate"/>
    <hyperlink ref="R70" r:id="rId_hyperlink_290" tooltip="Yes" display="Yes"/>
    <hyperlink ref="S70" r:id="rId_hyperlink_291" tooltip="Yes" display="Yes"/>
    <hyperlink ref="U70" r:id="rId_hyperlink_292" tooltip="Here" display="Here"/>
    <hyperlink ref="D71" r:id="rId_hyperlink_293" tooltip="Lithium Iron Phosphate" display="Lithium Iron Phosphate"/>
    <hyperlink ref="R71" r:id="rId_hyperlink_294" tooltip="Yes" display="Yes"/>
    <hyperlink ref="S71" r:id="rId_hyperlink_295" tooltip="Yes" display="Yes"/>
    <hyperlink ref="U71" r:id="rId_hyperlink_296" tooltip="Here" display="Here"/>
    <hyperlink ref="D72" r:id="rId_hyperlink_297" tooltip="Lithium Iron Phosphate" display="Lithium Iron Phosphate"/>
    <hyperlink ref="R72" r:id="rId_hyperlink_298" tooltip="Yes" display="Yes"/>
    <hyperlink ref="S72" r:id="rId_hyperlink_299" tooltip="Yes" display="Yes"/>
    <hyperlink ref="U72" r:id="rId_hyperlink_300" tooltip="Here" display="Here"/>
    <hyperlink ref="D73" r:id="rId_hyperlink_301" tooltip="Lithium Iron Phosphate" display="Lithium Iron Phosphate"/>
    <hyperlink ref="R73" r:id="rId_hyperlink_302" tooltip="Yes" display="Yes"/>
    <hyperlink ref="S73" r:id="rId_hyperlink_303" tooltip="Yes" display="Yes"/>
    <hyperlink ref="U73" r:id="rId_hyperlink_304" tooltip="Here" display="Here"/>
    <hyperlink ref="D74" r:id="rId_hyperlink_305" tooltip="Lithium Iron Phosphate" display="Lithium Iron Phosphate"/>
    <hyperlink ref="R74" r:id="rId_hyperlink_306" tooltip="Yes" display="Yes"/>
    <hyperlink ref="S74" r:id="rId_hyperlink_307" tooltip="Yes" display="Yes"/>
    <hyperlink ref="U74" r:id="rId_hyperlink_308" tooltip="Here" display="Here"/>
    <hyperlink ref="D75" r:id="rId_hyperlink_309" tooltip="Lithium Iron Phosphate" display="Lithium Iron Phosphate"/>
    <hyperlink ref="R75" r:id="rId_hyperlink_310" tooltip="Yes" display="Yes"/>
    <hyperlink ref="S75" r:id="rId_hyperlink_311" tooltip="Yes" display="Yes"/>
    <hyperlink ref="U75" r:id="rId_hyperlink_312" tooltip="Here" display="Here"/>
    <hyperlink ref="D76" r:id="rId_hyperlink_313" tooltip="Lithium Iron Phosphate" display="Lithium Iron Phosphate"/>
    <hyperlink ref="R76" r:id="rId_hyperlink_314" tooltip="Yes" display="Yes"/>
    <hyperlink ref="S76" r:id="rId_hyperlink_315" tooltip="Yes" display="Yes"/>
    <hyperlink ref="U76" r:id="rId_hyperlink_316" tooltip="Here" display="Here"/>
    <hyperlink ref="D77" r:id="rId_hyperlink_317" tooltip="Lithium Iron Phosphate" display="Lithium Iron Phosphate"/>
    <hyperlink ref="R77" r:id="rId_hyperlink_318" tooltip="Yes" display="Yes"/>
    <hyperlink ref="S77" r:id="rId_hyperlink_319" tooltip="Yes" display="Yes"/>
    <hyperlink ref="U77" r:id="rId_hyperlink_320" tooltip="Here" display="Here"/>
    <hyperlink ref="D78" r:id="rId_hyperlink_321" tooltip="Lithium Iron Phosphate" display="Lithium Iron Phosphate"/>
    <hyperlink ref="R78" r:id="rId_hyperlink_322" tooltip="Yes" display="Yes"/>
    <hyperlink ref="S78" r:id="rId_hyperlink_323" tooltip="Yes" display="Yes"/>
    <hyperlink ref="U78" r:id="rId_hyperlink_324" tooltip="Here" display="Here"/>
    <hyperlink ref="D79" r:id="rId_hyperlink_325" tooltip="Lithium Iron Phosphate" display="Lithium Iron Phosphate"/>
    <hyperlink ref="R79" r:id="rId_hyperlink_326" tooltip="Yes" display="Yes"/>
    <hyperlink ref="S79" r:id="rId_hyperlink_327" tooltip="Yes" display="Yes"/>
    <hyperlink ref="U79" r:id="rId_hyperlink_328" tooltip="Here" display="Here"/>
    <hyperlink ref="D80" r:id="rId_hyperlink_329" tooltip="Lithium Iron Phosphate" display="Lithium Iron Phosphate"/>
    <hyperlink ref="R80" r:id="rId_hyperlink_330" tooltip="Yes" display="Yes"/>
    <hyperlink ref="S80" r:id="rId_hyperlink_331" tooltip="Yes" display="Yes"/>
    <hyperlink ref="U80" r:id="rId_hyperlink_332" tooltip="Here" display="Here"/>
    <hyperlink ref="D81" r:id="rId_hyperlink_333" tooltip="Lithium Iron Phosphate" display="Lithium Iron Phosphate"/>
    <hyperlink ref="R81" r:id="rId_hyperlink_334" tooltip="Yes" display="Yes"/>
    <hyperlink ref="S81" r:id="rId_hyperlink_335" tooltip="Yes" display="Yes"/>
    <hyperlink ref="U81" r:id="rId_hyperlink_336" tooltip="Here" display="Here"/>
    <hyperlink ref="D82" r:id="rId_hyperlink_337" tooltip="Lithium Iron Phosphate" display="Lithium Iron Phosphate"/>
    <hyperlink ref="R82" r:id="rId_hyperlink_338" tooltip="Yes" display="Yes"/>
    <hyperlink ref="S82" r:id="rId_hyperlink_339" tooltip="Yes" display="Yes"/>
    <hyperlink ref="U82" r:id="rId_hyperlink_340" tooltip="Here" display="Here"/>
    <hyperlink ref="D83" r:id="rId_hyperlink_341" tooltip="Lithium Iron Phosphate" display="Lithium Iron Phosphate"/>
    <hyperlink ref="R83" r:id="rId_hyperlink_342" tooltip="Yes" display="Yes"/>
    <hyperlink ref="S83" r:id="rId_hyperlink_343" tooltip="Yes" display="Yes"/>
    <hyperlink ref="U83" r:id="rId_hyperlink_344" tooltip="Here" display="Here"/>
    <hyperlink ref="D84" r:id="rId_hyperlink_345" tooltip="Lithium Iron Phosphate" display="Lithium Iron Phosphate"/>
    <hyperlink ref="R84" r:id="rId_hyperlink_346" tooltip="Yes" display="Yes"/>
    <hyperlink ref="S84" r:id="rId_hyperlink_347" tooltip="Yes" display="Yes"/>
    <hyperlink ref="U84" r:id="rId_hyperlink_348" tooltip="Here" display="Here"/>
    <hyperlink ref="D85" r:id="rId_hyperlink_349" tooltip="Lithium Iron Phosphate" display="Lithium Iron Phosphate"/>
    <hyperlink ref="R85" r:id="rId_hyperlink_350" tooltip="Yes" display="Yes"/>
    <hyperlink ref="S85" r:id="rId_hyperlink_351" tooltip="Yes" display="Yes"/>
    <hyperlink ref="U85" r:id="rId_hyperlink_352" tooltip="Here" display="Here"/>
    <hyperlink ref="D86" r:id="rId_hyperlink_353" tooltip="Lithium Iron Phosphate" display="Lithium Iron Phosphate"/>
    <hyperlink ref="R86" r:id="rId_hyperlink_354" tooltip="Yes" display="Yes"/>
    <hyperlink ref="S86" r:id="rId_hyperlink_355" tooltip="Yes" display="Yes"/>
    <hyperlink ref="U86" r:id="rId_hyperlink_356" tooltip="Here" display="Here"/>
    <hyperlink ref="D87" r:id="rId_hyperlink_357" tooltip="Lithium Iron Phosphate" display="Lithium Iron Phosphate"/>
    <hyperlink ref="R87" r:id="rId_hyperlink_358" tooltip="Yes" display="Yes"/>
    <hyperlink ref="S87" r:id="rId_hyperlink_359" tooltip="Yes" display="Yes"/>
    <hyperlink ref="U87" r:id="rId_hyperlink_360" tooltip="Here" display="Here"/>
    <hyperlink ref="D88" r:id="rId_hyperlink_361" tooltip="Lithium Iron Phosphate" display="Lithium Iron Phosphate"/>
    <hyperlink ref="R88" r:id="rId_hyperlink_362" tooltip="Yes" display="Yes"/>
    <hyperlink ref="S88" r:id="rId_hyperlink_363" tooltip="Yes" display="Yes"/>
    <hyperlink ref="U88" r:id="rId_hyperlink_364" tooltip="Here" display="Here"/>
    <hyperlink ref="D89" r:id="rId_hyperlink_365" tooltip="Lithium Iron Phosphate" display="Lithium Iron Phosphate"/>
    <hyperlink ref="R89" r:id="rId_hyperlink_366" tooltip="Yes" display="Yes"/>
    <hyperlink ref="S89" r:id="rId_hyperlink_367" tooltip="Yes" display="Yes"/>
    <hyperlink ref="U89" r:id="rId_hyperlink_368" tooltip="Here" display="Here"/>
    <hyperlink ref="D90" r:id="rId_hyperlink_369" tooltip="Lithium Iron Phosphate" display="Lithium Iron Phosphate"/>
    <hyperlink ref="R90" r:id="rId_hyperlink_370" tooltip="Yes" display="Yes"/>
    <hyperlink ref="S90" r:id="rId_hyperlink_371" tooltip="Yes" display="Yes"/>
    <hyperlink ref="U90" r:id="rId_hyperlink_372" tooltip="Here" display="Here"/>
    <hyperlink ref="D91" r:id="rId_hyperlink_373" tooltip="Lithium Iron Phosphate" display="Lithium Iron Phosphate"/>
    <hyperlink ref="R91" r:id="rId_hyperlink_374" tooltip="Yes" display="Yes"/>
    <hyperlink ref="S91" r:id="rId_hyperlink_375" tooltip="Yes" display="Yes"/>
    <hyperlink ref="U91" r:id="rId_hyperlink_376" tooltip="Here" display="Here"/>
    <hyperlink ref="D92" r:id="rId_hyperlink_377" tooltip="Lithium Iron Phosphate" display="Lithium Iron Phosphate"/>
    <hyperlink ref="R92" r:id="rId_hyperlink_378" tooltip="Yes" display="Yes"/>
    <hyperlink ref="S92" r:id="rId_hyperlink_379" tooltip="Yes" display="Yes"/>
    <hyperlink ref="U92" r:id="rId_hyperlink_380" tooltip="Here" display="Here"/>
    <hyperlink ref="C93" r:id="rId_hyperlink_381" tooltip="Yes, review here." display="Yes, review here."/>
    <hyperlink ref="D93" r:id="rId_hyperlink_382" tooltip="Lithium Iron Phosphate" display="Lithium Iron Phosphate"/>
    <hyperlink ref="R93" r:id="rId_hyperlink_383" tooltip="Yes" display="Yes"/>
    <hyperlink ref="S93" r:id="rId_hyperlink_384" tooltip="Yes" display="Yes"/>
    <hyperlink ref="U93" r:id="rId_hyperlink_385" tooltip="Here" display="Here"/>
    <hyperlink ref="C94" r:id="rId_hyperlink_386" tooltip="Yes, review here." display="Yes, review here."/>
    <hyperlink ref="D94" r:id="rId_hyperlink_387" tooltip="Lithium Iron Phosphate" display="Lithium Iron Phosphate"/>
    <hyperlink ref="R94" r:id="rId_hyperlink_388" tooltip="Yes" display="Yes"/>
    <hyperlink ref="S94" r:id="rId_hyperlink_389" tooltip="Yes" display="Yes"/>
    <hyperlink ref="U94" r:id="rId_hyperlink_390" tooltip="Here" display="Here"/>
    <hyperlink ref="C95" r:id="rId_hyperlink_391" tooltip="Yes, review here." display="Yes, review here."/>
    <hyperlink ref="D95" r:id="rId_hyperlink_392" tooltip="Lithium Iron Phosphate" display="Lithium Iron Phosphate"/>
    <hyperlink ref="R95" r:id="rId_hyperlink_393" tooltip="Yes" display="Yes"/>
    <hyperlink ref="S95" r:id="rId_hyperlink_394" tooltip="Yes" display="Yes"/>
    <hyperlink ref="U95" r:id="rId_hyperlink_395" tooltip="Here" display="Here"/>
    <hyperlink ref="D96" r:id="rId_hyperlink_396" tooltip="Lithium Iron Phosphate" display="Lithium Iron Phosphate"/>
    <hyperlink ref="R96" r:id="rId_hyperlink_397" tooltip="Fronius Reserva datasheet" display="Fronius Reserva datasheet"/>
    <hyperlink ref="S96" r:id="rId_hyperlink_398" tooltip="Fronius Reserva warranty" display="Fronius Reserva warranty"/>
    <hyperlink ref="U96" r:id="rId_hyperlink_399" tooltip="Here" display="Here"/>
    <hyperlink ref="D97" r:id="rId_hyperlink_400" tooltip="Lithium Iron Phosphate" display="Lithium Iron Phosphate"/>
    <hyperlink ref="R97" r:id="rId_hyperlink_401" tooltip="Fronius Reserva datasheet" display="Fronius Reserva datasheet"/>
    <hyperlink ref="S97" r:id="rId_hyperlink_402" tooltip="Fronius Reserva warranty" display="Fronius Reserva warranty"/>
    <hyperlink ref="U97" r:id="rId_hyperlink_403" tooltip="Here" display="Here"/>
    <hyperlink ref="D98" r:id="rId_hyperlink_404" tooltip="Lithium Iron Phosphate" display="Lithium Iron Phosphate"/>
    <hyperlink ref="R98" r:id="rId_hyperlink_405" tooltip="Fronius Reserva datasheet" display="Fronius Reserva datasheet"/>
    <hyperlink ref="S98" r:id="rId_hyperlink_406" tooltip="Fronius Reserva warranty" display="Fronius Reserva warranty"/>
    <hyperlink ref="U98" r:id="rId_hyperlink_407" tooltip="Here" display="Here"/>
    <hyperlink ref="D99" r:id="rId_hyperlink_408" tooltip="Lithium Iron Phosphate" display="Lithium Iron Phosphate"/>
    <hyperlink ref="R99" r:id="rId_hyperlink_409" tooltip="Fronius Reserva datasheet" display="Fronius Reserva datasheet"/>
    <hyperlink ref="S99" r:id="rId_hyperlink_410" tooltip="Fronius Reserva warranty" display="Fronius Reserva warranty"/>
    <hyperlink ref="U99" r:id="rId_hyperlink_411" tooltip="Here" display="Here"/>
    <hyperlink ref="D100" r:id="rId_hyperlink_412" tooltip="Lithium Iron Phosphate" display="Lithium Iron Phosphate"/>
    <hyperlink ref="R100" r:id="rId_hyperlink_413" tooltip="Yes" display="Yes"/>
    <hyperlink ref="S100" r:id="rId_hyperlink_414" tooltip="Yes" display="Yes"/>
    <hyperlink ref="U100" r:id="rId_hyperlink_415" tooltip="Here" display="Here"/>
    <hyperlink ref="D101" r:id="rId_hyperlink_416" tooltip="Lithium Iron Phosphate" display="Lithium Iron Phosphate"/>
    <hyperlink ref="R101" r:id="rId_hyperlink_417" tooltip="Yes" display="Yes"/>
    <hyperlink ref="S101" r:id="rId_hyperlink_418" tooltip="Yes" display="Yes"/>
    <hyperlink ref="U101" r:id="rId_hyperlink_419" tooltip="Here" display="Here"/>
    <hyperlink ref="D102" r:id="rId_hyperlink_420" tooltip="Lithium Iron Phosphate" display="Lithium Iron Phosphate"/>
    <hyperlink ref="R102" r:id="rId_hyperlink_421" tooltip="Yes" display="Yes"/>
    <hyperlink ref="S102" r:id="rId_hyperlink_422" tooltip="Yes" display="Yes"/>
    <hyperlink ref="U102" r:id="rId_hyperlink_423" tooltip="Here" display="Here"/>
    <hyperlink ref="D103" r:id="rId_hyperlink_424" tooltip="Lithium Iron Phosphate" display="Lithium Iron Phosphate"/>
    <hyperlink ref="R103" r:id="rId_hyperlink_425" tooltip="Yes" display="Yes"/>
    <hyperlink ref="S103" r:id="rId_hyperlink_426" tooltip="Yes" display="Yes"/>
    <hyperlink ref="U103" r:id="rId_hyperlink_427" tooltip="Here" display="Here"/>
    <hyperlink ref="D104" r:id="rId_hyperlink_428" tooltip="Lithium Iron Phosphate" display="Lithium Iron Phosphate"/>
    <hyperlink ref="R104" r:id="rId_hyperlink_429" tooltip="Yes" display="Yes"/>
    <hyperlink ref="S104" r:id="rId_hyperlink_430" tooltip="Yes" display="Yes"/>
    <hyperlink ref="U104" r:id="rId_hyperlink_431" tooltip="Here" display="Here"/>
    <hyperlink ref="D105" r:id="rId_hyperlink_432" tooltip="Lithium Iron Phosphate" display="Lithium Iron Phosphate"/>
    <hyperlink ref="R105" r:id="rId_hyperlink_433" tooltip="Yes" display="Yes"/>
    <hyperlink ref="S105" r:id="rId_hyperlink_434" tooltip="Yes" display="Yes"/>
    <hyperlink ref="U105" r:id="rId_hyperlink_435" tooltip="Here" display="Here"/>
    <hyperlink ref="D106" r:id="rId_hyperlink_436" tooltip="Lithium Iron Phosphate" display="Lithium Iron Phosphate"/>
    <hyperlink ref="R106" r:id="rId_hyperlink_437" tooltip="Yes" display="Yes"/>
    <hyperlink ref="S106" r:id="rId_hyperlink_438" tooltip="Yes" display="Yes"/>
    <hyperlink ref="U106" r:id="rId_hyperlink_439" tooltip="Here" display="Here"/>
    <hyperlink ref="D107" r:id="rId_hyperlink_440" tooltip="Lithium Iron Phosphate" display="Lithium Iron Phosphate"/>
    <hyperlink ref="R107" r:id="rId_hyperlink_441" tooltip="Yes" display="Yes"/>
    <hyperlink ref="S107" r:id="rId_hyperlink_442" tooltip="Yes" display="Yes"/>
    <hyperlink ref="U107" r:id="rId_hyperlink_443" tooltip="Here" display="Here"/>
    <hyperlink ref="D108" r:id="rId_hyperlink_444" tooltip="Lithium Iron Phosphate" display="Lithium Iron Phosphate"/>
    <hyperlink ref="R108" r:id="rId_hyperlink_445" tooltip="Yes" display="Yes"/>
    <hyperlink ref="S108" r:id="rId_hyperlink_446" tooltip="Yes" display="Yes"/>
    <hyperlink ref="U108" r:id="rId_hyperlink_447" tooltip="Here" display="Here"/>
    <hyperlink ref="D109" r:id="rId_hyperlink_448" tooltip="Lithium Iron Phosphate" display="Lithium Iron Phosphate"/>
    <hyperlink ref="R109" r:id="rId_hyperlink_449" tooltip="Yes" display="Yes"/>
    <hyperlink ref="S109" r:id="rId_hyperlink_450" tooltip="Yes" display="Yes"/>
    <hyperlink ref="U109" r:id="rId_hyperlink_451" tooltip="Here" display="Here"/>
    <hyperlink ref="D110" r:id="rId_hyperlink_452" tooltip="Lithium Iron Phosphate" display="Lithium Iron Phosphate"/>
    <hyperlink ref="R110" r:id="rId_hyperlink_453" tooltip="Yes" display="Yes"/>
    <hyperlink ref="S110" r:id="rId_hyperlink_454" tooltip="Yes" display="Yes"/>
    <hyperlink ref="U110" r:id="rId_hyperlink_455" tooltip="Here" display="Here"/>
    <hyperlink ref="D111" r:id="rId_hyperlink_456" tooltip="Lithium Iron Phosphate" display="Lithium Iron Phosphate"/>
    <hyperlink ref="R111" r:id="rId_hyperlink_457" tooltip="Yes" display="Yes"/>
    <hyperlink ref="S111" r:id="rId_hyperlink_458" tooltip="Yes" display="Yes"/>
    <hyperlink ref="U111" r:id="rId_hyperlink_459" tooltip="Here" display="Here"/>
    <hyperlink ref="D112" r:id="rId_hyperlink_460" tooltip="Lithium Iron Phosphate" display="Lithium Iron Phosphate"/>
    <hyperlink ref="R112" r:id="rId_hyperlink_461" tooltip="Yes" display="Yes"/>
    <hyperlink ref="S112" r:id="rId_hyperlink_462" tooltip="Yes" display="Yes"/>
    <hyperlink ref="U112" r:id="rId_hyperlink_463" tooltip="Here" display="Here"/>
    <hyperlink ref="D113" r:id="rId_hyperlink_464" tooltip="Lithium Iron Phosphate" display="Lithium Iron Phosphate"/>
    <hyperlink ref="R113" r:id="rId_hyperlink_465" tooltip="Yes" display="Yes"/>
    <hyperlink ref="S113" r:id="rId_hyperlink_466" tooltip="Yes" display="Yes"/>
    <hyperlink ref="U113" r:id="rId_hyperlink_467" tooltip="Here" display="Here"/>
    <hyperlink ref="D114" r:id="rId_hyperlink_468" tooltip="Lithium Iron Phosphate" display="Lithium Iron Phosphate"/>
    <hyperlink ref="R114" r:id="rId_hyperlink_469" tooltip="Yes" display="Yes"/>
    <hyperlink ref="S114" r:id="rId_hyperlink_470" tooltip="Yes" display="Yes"/>
    <hyperlink ref="U114" r:id="rId_hyperlink_471" tooltip="Here" display="Here"/>
    <hyperlink ref="D115" r:id="rId_hyperlink_472" tooltip="Lithium Iron Phosphate" display="Lithium Iron Phosphate"/>
    <hyperlink ref="R115" r:id="rId_hyperlink_473" tooltip="Yes" display="Yes"/>
    <hyperlink ref="S115" r:id="rId_hyperlink_474" tooltip="Yes" display="Yes"/>
    <hyperlink ref="U115" r:id="rId_hyperlink_475" tooltip="Here" display="Here"/>
    <hyperlink ref="D116" r:id="rId_hyperlink_476" tooltip="Lithium Iron Phosphate" display="Lithium Iron Phosphate"/>
    <hyperlink ref="R116" r:id="rId_hyperlink_477" tooltip="Yes" display="Yes"/>
    <hyperlink ref="S116" r:id="rId_hyperlink_478" tooltip="Yes" display="Yes"/>
    <hyperlink ref="U116" r:id="rId_hyperlink_479" tooltip="Here" display="Here"/>
    <hyperlink ref="D117" r:id="rId_hyperlink_480" tooltip="Lithium Iron Phosphate" display="Lithium Iron Phosphate"/>
    <hyperlink ref="R117" r:id="rId_hyperlink_481" tooltip="Yes" display="Yes"/>
    <hyperlink ref="S117" r:id="rId_hyperlink_482" tooltip="Yes" display="Yes"/>
    <hyperlink ref="U117" r:id="rId_hyperlink_483" tooltip="Here" display="Here"/>
    <hyperlink ref="D118" r:id="rId_hyperlink_484" tooltip="Lithium Iron Phosphate" display="Lithium Iron Phosphate"/>
    <hyperlink ref="R118" r:id="rId_hyperlink_485" tooltip="Yes" display="Yes"/>
    <hyperlink ref="S118" r:id="rId_hyperlink_486" tooltip="Yes" display="Yes"/>
    <hyperlink ref="U118" r:id="rId_hyperlink_487" tooltip="Here" display="Here"/>
    <hyperlink ref="D119" r:id="rId_hyperlink_488" tooltip="Lithium Iron Phosphate" display="Lithium Iron Phosphate"/>
    <hyperlink ref="R119" r:id="rId_hyperlink_489" tooltip="Yes" display="Yes"/>
    <hyperlink ref="S119" r:id="rId_hyperlink_490" tooltip="Yes" display="Yes"/>
    <hyperlink ref="U119" r:id="rId_hyperlink_491" tooltip="Here" display="Here"/>
    <hyperlink ref="D120" r:id="rId_hyperlink_492" tooltip="Lithium Iron Phosphate" display="Lithium Iron Phosphate"/>
    <hyperlink ref="R120" r:id="rId_hyperlink_493" tooltip="Yes" display="Yes"/>
    <hyperlink ref="S120" r:id="rId_hyperlink_494" tooltip="Yes" display="Yes"/>
    <hyperlink ref="U120" r:id="rId_hyperlink_495" tooltip="Here" display="Here"/>
    <hyperlink ref="D121" r:id="rId_hyperlink_496" tooltip="Lithium Iron Phosphate" display="Lithium Iron Phosphate"/>
    <hyperlink ref="R121" r:id="rId_hyperlink_497" tooltip="Yes" display="Yes"/>
    <hyperlink ref="S121" r:id="rId_hyperlink_498" tooltip="Yes" display="Yes"/>
    <hyperlink ref="U121" r:id="rId_hyperlink_499" tooltip="Here" display="Here"/>
    <hyperlink ref="D122" r:id="rId_hyperlink_500" tooltip="Lithium Iron Phosphate" display="Lithium Iron Phosphate"/>
    <hyperlink ref="R122" r:id="rId_hyperlink_501" tooltip="Yes" display="Yes"/>
    <hyperlink ref="S122" r:id="rId_hyperlink_502" tooltip="Yes" display="Yes"/>
    <hyperlink ref="U122" r:id="rId_hyperlink_503" tooltip="Here" display="Here"/>
    <hyperlink ref="C123" r:id="rId_hyperlink_504" tooltip="Here." display="Here."/>
    <hyperlink ref="D123" r:id="rId_hyperlink_505" tooltip="Lithium Iron Phosphate" display="Lithium Iron Phosphate"/>
    <hyperlink ref="R123" r:id="rId_hyperlink_506" tooltip="Yes" display="Yes"/>
    <hyperlink ref="S123" r:id="rId_hyperlink_507" tooltip="Yes" display="Yes"/>
    <hyperlink ref="U123" r:id="rId_hyperlink_508" tooltip="Here" display="Here"/>
    <hyperlink ref="D124" r:id="rId_hyperlink_509" tooltip="Lithium Iron Phosphate" display="Lithium Iron Phosphate"/>
    <hyperlink ref="R124" r:id="rId_hyperlink_510" tooltip="Yes" display="Yes"/>
    <hyperlink ref="S124" r:id="rId_hyperlink_511" tooltip="Yes" display="Yes"/>
    <hyperlink ref="U124" r:id="rId_hyperlink_512" tooltip="Here" display="Here"/>
    <hyperlink ref="D125" r:id="rId_hyperlink_513" tooltip="Lithium Iron Phosphate" display="Lithium Iron Phosphate"/>
    <hyperlink ref="R125" r:id="rId_hyperlink_514" tooltip="Yes" display="Yes"/>
    <hyperlink ref="S125" r:id="rId_hyperlink_515" tooltip="Yes" display="Yes"/>
    <hyperlink ref="U125" r:id="rId_hyperlink_516" tooltip="Here" display="Here"/>
    <hyperlink ref="D126" r:id="rId_hyperlink_517" tooltip="Lithium Iron Phosphate" display="Lithium Iron Phosphate"/>
    <hyperlink ref="R126" r:id="rId_hyperlink_518" tooltip="Yes" display="Yes"/>
    <hyperlink ref="S126" r:id="rId_hyperlink_519" tooltip="Yes" display="Yes"/>
    <hyperlink ref="U126" r:id="rId_hyperlink_520" tooltip="Here" display="Here"/>
    <hyperlink ref="C127" r:id="rId_hyperlink_521" tooltip="Yes, here." display="Yes, here."/>
    <hyperlink ref="D127" r:id="rId_hyperlink_522" tooltip="Lithium Iron Phosphate" display="Lithium Iron Phosphate"/>
    <hyperlink ref="R127" r:id="rId_hyperlink_523" tooltip="Yes" display="Yes"/>
    <hyperlink ref="S127" r:id="rId_hyperlink_524" tooltip="Yes" display="Yes"/>
    <hyperlink ref="U127" r:id="rId_hyperlink_525" tooltip="Here" display="Here"/>
    <hyperlink ref="C128" r:id="rId_hyperlink_526" tooltip="Yes, here." display="Yes, here."/>
    <hyperlink ref="D128" r:id="rId_hyperlink_527" tooltip="Lithium Iron Phosphate" display="Lithium Iron Phosphate"/>
    <hyperlink ref="R128" r:id="rId_hyperlink_528" tooltip="Yes" display="Yes"/>
    <hyperlink ref="S128" r:id="rId_hyperlink_529" tooltip="Yes" display="Yes"/>
    <hyperlink ref="U128" r:id="rId_hyperlink_530" tooltip="Here" display="Here"/>
    <hyperlink ref="C129" r:id="rId_hyperlink_531" tooltip="Yes, here." display="Yes, here."/>
    <hyperlink ref="D129" r:id="rId_hyperlink_532" tooltip="Lithium Iron Phosphate" display="Lithium Iron Phosphate"/>
    <hyperlink ref="R129" r:id="rId_hyperlink_533" tooltip="Yes" display="Yes"/>
    <hyperlink ref="S129" r:id="rId_hyperlink_534" tooltip="Yes" display="Yes"/>
    <hyperlink ref="U129" r:id="rId_hyperlink_535" tooltip="Here" display="Here"/>
    <hyperlink ref="C130" r:id="rId_hyperlink_536" tooltip="Yes, here." display="Yes, here."/>
    <hyperlink ref="D130" r:id="rId_hyperlink_537" tooltip="Lithium Iron Phosphate" display="Lithium Iron Phosphate"/>
    <hyperlink ref="R130" r:id="rId_hyperlink_538" tooltip="Yes" display="Yes"/>
    <hyperlink ref="S130" r:id="rId_hyperlink_539" tooltip="Yes" display="Yes"/>
    <hyperlink ref="U130" r:id="rId_hyperlink_540" tooltip="Here" display="Here"/>
    <hyperlink ref="C131" r:id="rId_hyperlink_541" tooltip="Yes, review here." display="Yes, review here."/>
    <hyperlink ref="D131" r:id="rId_hyperlink_542" tooltip="Lithium Iron Phosphate" display="Lithium Iron Phosphate"/>
    <hyperlink ref="R131" r:id="rId_hyperlink_543" tooltip="Yes" display="Yes"/>
    <hyperlink ref="S131" r:id="rId_hyperlink_544" tooltip="Yes" display="Yes"/>
    <hyperlink ref="U131" r:id="rId_hyperlink_545" tooltip="Here" display="Here"/>
    <hyperlink ref="D132" r:id="rId_hyperlink_546" tooltip="Lithium Iron Phosphate" display="Lithium Iron Phosphate"/>
    <hyperlink ref="R132" r:id="rId_hyperlink_547" tooltip="Yes" display="Yes"/>
    <hyperlink ref="S132" r:id="rId_hyperlink_548" tooltip="Yes" display="Yes"/>
    <hyperlink ref="U132" r:id="rId_hyperlink_549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2026-04-03T02:19:40+00:00</dcterms:created>
  <dcterms:modified xsi:type="dcterms:W3CDTF">2026-04-03T02:19:40+00:00</dcterms:modified>
  <dc:title>Untitled Spreadsheet</dc:title>
  <dc:description/>
  <dc:subject/>
  <cp:keywords/>
  <cp:category/>
</cp:coreProperties>
</file>