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<sst xmlns="http://schemas.openxmlformats.org/spreadsheetml/2006/main" uniqueCount="387">
  <si>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</si>
  <si>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</si>
  <si>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</si>
  <si>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</si>
  <si>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</si>
  <si>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</si>
  <si>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</si>
  <si>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</si>
  <si>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</si>
  <si>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</si>
  <si>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</si>
  <si>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</si>
  <si>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</si>
  <si>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</si>
  <si>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</si>
  <si>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</si>
  <si>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</si>
  <si>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</si>
  <si>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</si>
  <si>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</si>
  <si>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</si>
  <si>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</si>
  <si>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</si>
  <si>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</si>
  <si>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</si>
  <si>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</si>
  <si>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</si>
  <si>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</si>
  <si>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</si>
  <si>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</si>
  <si>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</si>
  <si>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</si>
  <si>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</si>
  <si>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</si>
  <si>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</si>
  <si>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</si>
  <si>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</si>
  <si>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</si>
  <si>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</si>
  <si>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</si>
  <si>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</si>
  <si>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</si>
  <si>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</si>
  <si>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</si>
  <si>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</si>
  <si>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</si>
  <si>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</si>
  <si>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</si>
  <si>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</si>
  <si>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</si>
  <si>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</si>
  <si>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</si>
  <si>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</si>
  <si>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</si>
  <si>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</si>
  <si>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</si>
  <si>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</si>
  <si>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</si>
  <si>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</si>
  <si>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</si>
  <si>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</si>
  <si>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</si>
  <si>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</si>
  <si>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</si>
  <si>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IP 66</t>
  </si>
  <si>
    <t>-25 ºC to +45 ºC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</si>
  <si>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</si>
  <si>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</si>
  <si>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</si>
  <si>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</si>
  <si>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</si>
  <si>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</si>
  <si>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</si>
  <si>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</si>
  <si>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</si>
  <si>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</si>
  <si>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</si>
  <si>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</si>
  <si>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</si>
  <si>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</si>
  <si>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</si>
  <si>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</si>
  <si>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</si>
  <si>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</si>
  <si>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</si>
  <si>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</si>
  <si>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</si>
  <si>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</si>
  <si>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</si>
  <si>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</si>
  <si>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</si>
  <si>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</si>
  <si>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</si>
  <si>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</si>
  <si>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</si>
  <si>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</si>
  <si>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</si>
  <si>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</si>
  <si>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</si>
  <si>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</si>
  <si>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</si>
  <si>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</si>
  <si>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</si>
  <si>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</si>
  <si>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</si>
  <si>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</si>
  <si>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</si>
  <si>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</si>
  <si>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</si>
  <si>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</si>
  <si>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</si>
  <si>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</si>
  <si>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</si>
  <si>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</si>
  <si>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</si>
  <si>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</si>
  <si>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</si>
  <si>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</si>
  <si>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</si>
  <si>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</si>
  <si>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</si>
  <si>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</si>
  <si>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</si>
  <si>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</si>
  <si>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</si>
  <si>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</si>
  <si>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</si>
  <si>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</si>
  <si>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</si>
  <si>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</si>
  <si>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</si>
  <si>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</si>
  <si>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</si>
  <si>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</si>
  <si>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</si>
  <si>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</si>
  <si>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</si>
  <si>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</si>
  <si>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</si>
  <si>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</si>
  <si>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</si>
  <si>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</si>
  <si>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</si>
  <si>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</si>
  <si>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</si>
  <si>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</si>
  <si>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</si>
  <si>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</si>
  <si>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</si>
  <si>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</si>
  <si>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</si>
  <si>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</si>
  <si>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</si>
  <si>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</si>
  <si>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</si>
  <si>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</si>
  <si>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</si>
  <si>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</si>
  <si>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</si>
  <si>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</si>
  <si>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</si>
  <si>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</si>
  <si>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</si>
  <si>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</si>
  <si>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</si>
  <si>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</si>
  <si>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</si>
  <si>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</si>
  <si>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</si>
  <si>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</si>
  <si>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</si>
  <si>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</si>
  <si>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</si>
  <si>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</si>
  <si>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</si>
  <si>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</si>
  <si>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</si>
  <si>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</si>
  <si>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</si>
  <si>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</si>
  <si>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</si>
  <si>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</si>
  <si>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</si>
  <si>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</si>
  <si>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</si>
  <si>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</si>
  <si>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</si>
  <si>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</si>
  <si>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</si>
  <si>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</si>
  <si>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</si>
  <si>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</si>
  <si>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</si>
  <si>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</si>
  <si>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</si>
  <si>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</si>
  <si>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</si>
  <si>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</si>
  <si>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</si>
  <si>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</si>
  <si>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</si>
  <si>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</si>
  <si>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</si>
  <si>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</si>
  <si>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</si>
  <si>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</si>
  <si>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</si>
  <si>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</si>
  <si>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</si>
  <si>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</si>
  <si>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</si>
  <si>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</si>
  <si>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</si>
  <si>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</si>
  <si>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</si>
  <si>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</si>
  <si>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</si>
  <si>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</si>
  <si>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</si>
  <si>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</si>
  <si>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</si>
  <si>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</si>
  <si>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</si>
  <si>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</si>
  <si>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</si>
  <si>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</si>
  <si>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</si>
  <si>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</si>
  <si>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</si>
  <si>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</si>
  <si>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</si>
  <si>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</si>
  <si>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</si>
  <si>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</si>
  <si>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</si>
  <si>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</si>
  <si>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</si>
  <si>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</si>
  <si>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</si>
  <si>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</si>
  <si>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</si>
  <si>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</si>
  <si>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</si>
  <si>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</si>
  <si>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</si>
  <si>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</si>
  <si>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</si>
  <si>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</si>
  <si>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</si>
  <si>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</si>
  <si>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</si>
  <si>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</si>
  <si>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</si>
  <si>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</si>
  <si>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</si>
  <si>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</si>
  <si>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</si>
  <si>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</si>
  <si>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</si>
  <si>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</si>
  <si>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</si>
  <si>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</si>
  <si>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</si>
  <si>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</si>
  <si>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</si>
  <si>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</si>
  <si>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</si>
  <si>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</si>
  <si>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</si>
  <si>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</si>
  <si>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</si>
  <si>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</si>
  <si>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</si>
  <si>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</si>
  <si>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</si>
  <si>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</si>
  <si>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</si>
  <si>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</si>
  <si>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</si>
  <si>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</si>
  <si>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</si>
  <si>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</si>
  <si>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</si>
  <si>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</si>
  <si>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</si>
  <si>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</si>
  <si>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</si>
  <si>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</si>
  <si>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</si>
  <si>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</si>
  <si>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</si>
  <si>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</si>
  <si>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</si>
  <si>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</si>
  <si>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</si>
  <si>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</si>
  <si>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</si>
  <si>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</si>
  <si>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</si>
  <si>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</si>
  <si>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</si>
  <si>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</si>
  <si>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</si>
  <si>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</si>
  <si>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</si>
  <si>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</si>
  <si>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</si>
  <si>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</si>
  <si>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</si>
  <si>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</si>
  <si>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</si>
  <si>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</si>
  <si>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</si>
  <si>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</si>
  <si>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</si>
  <si>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</si>
  <si>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</si>
  <si>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</si>
  <si>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</si>
  <si>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</si>
  <si>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</si>
  <si>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</si>
  <si>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</si>
  <si>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</si>
  <si>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</si>
  <si>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</si>
  <si>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</si>
  <si>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</si>
  <si>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</si>
  <si>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</si>
  <si>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</si>
  <si>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</si>
  <si>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</si>
  <si>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</si>
  <si>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</si>
  <si>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</si>
  <si>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</si>
  <si>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</si>
  <si>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</si>
  <si>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</si>
  <si>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</si>
  <si>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</si>
  <si>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</si>
  <si>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</si>
  <si>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</si>
  <si>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</si>
  <si>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</si>
  <si>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</si>
  <si>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</si>
  <si>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</si>
  <si>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</si>
  <si>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</si>
  <si>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</si>
  <si>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</si>
  <si>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</si>
  <si>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</si>
  <si>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</si>
  <si>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</si>
  <si>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</si>
  <si>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</si>
  <si>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</si>
  <si>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</si>
  <si>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</si>
  <si>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</si>
  <si>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</si>
  <si>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</si>
  <si>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</si>
  <si>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</si>
  <si>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</si>
  <si>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</si>
  <si>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</si>
  <si>
    <t>EV Switch</t>
  </si>
  <si>
    <t xml:space="preserve">EVS-AC-070H-01
</t>
  </si>
  <si>
    <t>$699</t>
  </si>
  <si>
    <t>7kW</t>
  </si>
  <si>
    <t>344 x 192 x 100 mm</t>
  </si>
  <si>
    <t>2.4 kg</t>
  </si>
  <si>
    <t>IP65</t>
  </si>
  <si>
    <t>-30 to +50°C</t>
  </si>
  <si>
    <t>1 year</t>
  </si>
  <si>
    <t>SolaX G2</t>
  </si>
  <si>
    <t xml:space="preserve">X1-HAC-7 
X3-HAC-22
</t>
  </si>
  <si>
    <t>$750
$900</t>
  </si>
  <si>
    <t>7.2kW
22kW</t>
  </si>
  <si>
    <t>206 × 390 × 139 mm</t>
  </si>
  <si>
    <t>6.5m</t>
  </si>
  <si>
    <t>-25 to 50°C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</si>
</sst>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5/12/SE_DS_Fronius_Wattpilot_Flex_EN-1.pdf" TargetMode="External"/><Relationship Id="rId_hyperlink_9" Type="http://schemas.openxmlformats.org/officeDocument/2006/relationships/hyperlink" Target="https://www.solarquotes.com.au/wp-content/uploads/2022/05/SE_Terms-of-Warranty_EN_AU_55.pdf" TargetMode="External"/><Relationship Id="rId_hyperlink_10" Type="http://schemas.openxmlformats.org/officeDocument/2006/relationships/hyperlink" Target="https://www.solarquotes.com.au/ev-chargers/reviews/fronius-review.html" TargetMode="External"/><Relationship Id="rId_hyperlink_11" Type="http://schemas.openxmlformats.org/officeDocument/2006/relationships/hyperlink" Target="https://www.solarquotes.com.au/wp-content/uploads/2022/05/zappi-data-sheet.pdf" TargetMode="External"/><Relationship Id="rId_hyperlink_12" Type="http://schemas.openxmlformats.org/officeDocument/2006/relationships/hyperlink" Target="https://www.solarquotes.com.au/wp-content/uploads/2022/05/myenergi-LTD-Product-Warranty-v2.0-English.pdf" TargetMode="External"/><Relationship Id="rId_hyperlink_13" Type="http://schemas.openxmlformats.org/officeDocument/2006/relationships/hyperlink" Target="https://www.solarquotes.com.au/ev-chargers/reviews/zappi-review.html" TargetMode="External"/><Relationship Id="rId_hyperlink_14" Type="http://schemas.openxmlformats.org/officeDocument/2006/relationships/hyperlink" Target="https://www.solarquotes.com.au/wp-content/uploads/2023/06/GW_HCA-Series-EV-Charger_Datasheet-AU.pdf" TargetMode="External"/><Relationship Id="rId_hyperlink_15" Type="http://schemas.openxmlformats.org/officeDocument/2006/relationships/hyperlink" Target="https://www.solarquotes.com.au/wp-content/uploads/2023/06/goodwe-evcharger-warranty.pdf" TargetMode="External"/><Relationship Id="rId_hyperlink_16" Type="http://schemas.openxmlformats.org/officeDocument/2006/relationships/hyperlink" Target="https://www.solarquotes.com.au/ev-chargers/reviews/goodwe-review.html" TargetMode="External"/><Relationship Id="rId_hyperlink_17" Type="http://schemas.openxmlformats.org/officeDocument/2006/relationships/hyperlink" Target="https://www.solarquotes.com.au/wp-content/uploads/2025/05/sungrow-ev-charger.pdf" TargetMode="External"/><Relationship Id="rId_hyperlink_18" Type="http://schemas.openxmlformats.org/officeDocument/2006/relationships/hyperlink" Target="https://www.solarquotes.com.au/wp-content/uploads/2025/05/WD_202508_Term_Sungrow-s-EV-Charger-3-Year-Limited-Warraty_V2.0.pdf" TargetMode="External"/><Relationship Id="rId_hyperlink_19" Type="http://schemas.openxmlformats.org/officeDocument/2006/relationships/hyperlink" Target="https://www.solarquotes.com.au/ev-chargers/reviews/sungrow-review.html" TargetMode="External"/><Relationship Id="rId_hyperlink_20" Type="http://schemas.openxmlformats.org/officeDocument/2006/relationships/hyperlink" Target="https://www.solarquotes.com.au/wp-content/uploads/2025/10/se-one-ev-charger-datasheet-eu-1.pdf" TargetMode="External"/><Relationship Id="rId_hyperlink_21" Type="http://schemas.openxmlformats.org/officeDocument/2006/relationships/hyperlink" Target="https://www.solarquotes.com.au/wp-content/uploads/2025/10/se-limited-product-warranty-august-2025.pdf" TargetMode="External"/><Relationship Id="rId_hyperlink_22" Type="http://schemas.openxmlformats.org/officeDocument/2006/relationships/hyperlink" Target="https://www.solarquotes.com.au/ev-chargers/reviews/solaredge-review.html" TargetMode="External"/><Relationship Id="rId_hyperlink_23" Type="http://schemas.openxmlformats.org/officeDocument/2006/relationships/hyperlink" Target="https://www.solarquotes.com.au/wp-content/uploads/2024/10/Datasheet-Sigen-EV-AC-Charger-1.pdf" TargetMode="External"/><Relationship Id="rId_hyperlink_24" Type="http://schemas.openxmlformats.org/officeDocument/2006/relationships/hyperlink" Target="https://www.solarquotes.com.au/wp-content/uploads/2024/10/sigenergy-ac-charger-warranty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4/10/sigenergy-dc.pdf" TargetMode="External"/><Relationship Id="rId_hyperlink_27" Type="http://schemas.openxmlformats.org/officeDocument/2006/relationships/hyperlink" Target="https://www.solarquotes.com.au/wp-content/uploads/2024/10/sigenergy-warranty-charger.pdf" TargetMode="External"/><Relationship Id="rId_hyperlink_28" Type="http://schemas.openxmlformats.org/officeDocument/2006/relationships/hyperlink" Target="https://www.solarquotes.com.au/ev-chargers/reviews/sigenergy-review.html" TargetMode="External"/><Relationship Id="rId_hyperlink_29" Type="http://schemas.openxmlformats.org/officeDocument/2006/relationships/hyperlink" Target="https://www.solarquotes.com.au/wp-content/uploads/2023/01/Datasheet-EV-Charging-Station-NS-EN.pdf" TargetMode="External"/><Relationship Id="rId_hyperlink_30" Type="http://schemas.openxmlformats.org/officeDocument/2006/relationships/hyperlink" Target="https://www.solarquotes.com.au/wp-content/uploads/2023/01/Victron-Energy-Limited-Warranty-Policy.pdf" TargetMode="External"/><Relationship Id="rId_hyperlink_31" Type="http://schemas.openxmlformats.org/officeDocument/2006/relationships/hyperlink" Target="https://www.solarquotes.com.au/inverters/victron-energy-review.html" TargetMode="External"/><Relationship Id="rId_hyperlink_32" Type="http://schemas.openxmlformats.org/officeDocument/2006/relationships/hyperlink" Target="https://www.solarquotes.com.au/wp-content/uploads/2023/06/evnex-e2.pdf" TargetMode="External"/><Relationship Id="rId_hyperlink_33" Type="http://schemas.openxmlformats.org/officeDocument/2006/relationships/hyperlink" Target="https://www.solarquotes.com.au/wp-content/uploads/2022/05/evnex-warranty.pdf" TargetMode="External"/><Relationship Id="rId_hyperlink_34" Type="http://schemas.openxmlformats.org/officeDocument/2006/relationships/hyperlink" Target="https://www.solarquotes.com.au/ev-chargers/reviews/evnex-review.html" TargetMode="External"/><Relationship Id="rId_hyperlink_35" Type="http://schemas.openxmlformats.org/officeDocument/2006/relationships/hyperlink" Target="https://www.solarquotes.com.au/wp-content/uploads/2024/10/Technical-Datasheet-Ohme-Home-Pro-7.4kW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4/05/ePod-7kW-Product-Data-Sheet-AUS4-compressed.pdf" TargetMode="External"/><Relationship Id="rId_hyperlink_39" Type="http://schemas.openxmlformats.org/officeDocument/2006/relationships/hyperlink" Target="https://www.solarquotes.com.au/wp-content/uploads/2024/05/Ohme-Warranty-Australia.pdf" TargetMode="External"/><Relationship Id="rId_hyperlink_40" Type="http://schemas.openxmlformats.org/officeDocument/2006/relationships/hyperlink" Target="https://www.solarquotes.com.au/ev-chargers/reviews/ohme-review.html" TargetMode="External"/><Relationship Id="rId_hyperlink_41" Type="http://schemas.openxmlformats.org/officeDocument/2006/relationships/hyperlink" Target="https://www.solarquotes.com.au/wp-content/uploads/2025/01/wallbox-pulsar-max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2/05/EN_Pulsar_Plus_Datasheet_English-1.pdf" TargetMode="External"/><Relationship Id="rId_hyperlink_45" Type="http://schemas.openxmlformats.org/officeDocument/2006/relationships/hyperlink" Target="https://www.solarquotes.com.au/wp-content/uploads/2022/05/wallbox-warranty.pdf" TargetMode="External"/><Relationship Id="rId_hyperlink_46" Type="http://schemas.openxmlformats.org/officeDocument/2006/relationships/hyperlink" Target="https://www.solarquotes.com.au/ev-chargers/reviews/wallbox-review.html" TargetMode="External"/><Relationship Id="rId_hyperlink_47" Type="http://schemas.openxmlformats.org/officeDocument/2006/relationships/hyperlink" Target="https://www.solarquotes.com.au/wp-content/uploads/2025/04/istore-ev-charger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ev-chargers/reviews/istore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2/05/smappee-ev-wall.pdf" TargetMode="External"/><Relationship Id="rId_hyperlink_57" Type="http://schemas.openxmlformats.org/officeDocument/2006/relationships/hyperlink" Target="https://www.solarquotes.com.au/ev-chargers/reviews/smappee-review.html" TargetMode="External"/><Relationship Id="rId_hyperlink_58" Type="http://schemas.openxmlformats.org/officeDocument/2006/relationships/hyperlink" Target="https://www.solarquotes.com.au/wp-content/uploads/2023/11/teltocharge-datasheet.pdf" TargetMode="External"/><Relationship Id="rId_hyperlink_59" Type="http://schemas.openxmlformats.org/officeDocument/2006/relationships/hyperlink" Target="https://www.solarquotes.com.au/wp-content/uploads/2023/11/teltonika-warranty.pdf" TargetMode="External"/><Relationship Id="rId_hyperlink_60" Type="http://schemas.openxmlformats.org/officeDocument/2006/relationships/hyperlink" Target="https://www.solarquotes.com.au/ev-chargers/reviews/teltonika-review.html" TargetMode="External"/><Relationship Id="rId_hyperlink_61" Type="http://schemas.openxmlformats.org/officeDocument/2006/relationships/hyperlink" Target="https://www.solarquotes.com.au/wp-content/uploads/2025/05/enphase-IQ-2.pdf" TargetMode="External"/><Relationship Id="rId_hyperlink_62" Type="http://schemas.openxmlformats.org/officeDocument/2006/relationships/hyperlink" Target="https://www.solarquotes.com.au/wp-content/uploads/2025/05/Australia-EVSE-Warranty-March-31-2025.pdf" TargetMode="External"/><Relationship Id="rId_hyperlink_63" Type="http://schemas.openxmlformats.org/officeDocument/2006/relationships/hyperlink" Target="https://www.solarquotes.com.au/ev-chargers/reviews/enphase-energy-review.html" TargetMode="External"/><Relationship Id="rId_hyperlink_64" Type="http://schemas.openxmlformats.org/officeDocument/2006/relationships/hyperlink" Target="https://www.solarquotes.com.au/wp-content/uploads/2022/10/abb-terra-wallbox.pdf" TargetMode="External"/><Relationship Id="rId_hyperlink_65" Type="http://schemas.openxmlformats.org/officeDocument/2006/relationships/hyperlink" Target="https://www.solarquotes.com.au/wp-content/uploads/2022/10/abb-evcharger-warranty.pdf" TargetMode="External"/><Relationship Id="rId_hyperlink_66" Type="http://schemas.openxmlformats.org/officeDocument/2006/relationships/hyperlink" Target="https://www.solarquotes.com.au/ev-chargers/reviews/abb-review.html" TargetMode="External"/><Relationship Id="rId_hyperlink_67" Type="http://schemas.openxmlformats.org/officeDocument/2006/relationships/hyperlink" Target="https://www.solarquotes.com.au/wp-content/uploads/2022/05/EO-Mini-Pro-Datasheet.pdf" TargetMode="External"/><Relationship Id="rId_hyperlink_68" Type="http://schemas.openxmlformats.org/officeDocument/2006/relationships/hyperlink" Target="https://www.solarquotes.com.au/ev-chargers/reviews/eo-review.html" TargetMode="External"/><Relationship Id="rId_hyperlink_69" Type="http://schemas.openxmlformats.org/officeDocument/2006/relationships/hyperlink" Target="https://www.solarquotes.com.au/wp-content/uploads/2022/05/eo-basic.pdf" TargetMode="External"/><Relationship Id="rId_hyperlink_70" Type="http://schemas.openxmlformats.org/officeDocument/2006/relationships/hyperlink" Target="https://www.solarquotes.com.au/ev-chargers/reviews/eo-review.html" TargetMode="External"/><Relationship Id="rId_hyperlink_71" Type="http://schemas.openxmlformats.org/officeDocument/2006/relationships/hyperlink" Target="https://www.solarquotes.com.au/wp-content/uploads/2022/05/Schneider-Electric_Schneider-Charge_EVH5A22N2S.pdf" TargetMode="External"/><Relationship Id="rId_hyperlink_72" Type="http://schemas.openxmlformats.org/officeDocument/2006/relationships/hyperlink" Target="https://www.solarquotes.com.au/wp-content/uploads/2022/05/eMobility-range-Warranty-Conditions-2024_2-1.pdf" TargetMode="External"/><Relationship Id="rId_hyperlink_73" Type="http://schemas.openxmlformats.org/officeDocument/2006/relationships/hyperlink" Target="https://www.solarquotes.com.au/ev-chargers/reviews/schneider-review.html" TargetMode="External"/><Relationship Id="rId_hyperlink_74" Type="http://schemas.openxmlformats.org/officeDocument/2006/relationships/hyperlink" Target="https://www.solarquotes.com.au/wp-content/uploads/2022/08/ZJ-beny.pdf" TargetMode="External"/><Relationship Id="rId_hyperlink_75" Type="http://schemas.openxmlformats.org/officeDocument/2006/relationships/hyperlink" Target="https://www.solarquotes.com.au/wp-content/uploads/2022/08/zj-beny-warranty.pdf" TargetMode="External"/><Relationship Id="rId_hyperlink_76" Type="http://schemas.openxmlformats.org/officeDocument/2006/relationships/hyperlink" Target="https://www.solarquotes.com.au/ev-chargers/reviews/zj-beny-review.html" TargetMode="External"/><Relationship Id="rId_hyperlink_77" Type="http://schemas.openxmlformats.org/officeDocument/2006/relationships/hyperlink" Target="https://www.solarquotes.com.au/wp-content/uploads/2022/05/Ocular-IQ-Wallbox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5/Ocular-Home-Datasheet-1.pdf" TargetMode="External"/><Relationship Id="rId_hyperlink_81" Type="http://schemas.openxmlformats.org/officeDocument/2006/relationships/hyperlink" Target="https://www.solarquotes.com.au/wp-content/uploads/2022/05/Ocular-Warranty.pdf" TargetMode="External"/><Relationship Id="rId_hyperlink_82" Type="http://schemas.openxmlformats.org/officeDocument/2006/relationships/hyperlink" Target="https://www.solarquotes.com.au/ev-chargers/reviews/ocular-review.html" TargetMode="External"/><Relationship Id="rId_hyperlink_83" Type="http://schemas.openxmlformats.org/officeDocument/2006/relationships/hyperlink" Target="https://www.solarquotes.com.au/wp-content/uploads/2022/08/scame-ev-charger.pdf" TargetMode="External"/><Relationship Id="rId_hyperlink_84" Type="http://schemas.openxmlformats.org/officeDocument/2006/relationships/hyperlink" Target="https://www.solarquotes.com.au/wp-content/uploads/2022/08/BE-W2.0-Warranty.pdf" TargetMode="External"/><Relationship Id="rId_hyperlink_85" Type="http://schemas.openxmlformats.org/officeDocument/2006/relationships/hyperlink" Target="https://www.solarquotes.com.au/ev-chargers/reviews/scame-review.html" TargetMode="External"/><Relationship Id="rId_hyperlink_86" Type="http://schemas.openxmlformats.org/officeDocument/2006/relationships/hyperlink" Target="https://www.solarquotes.com.au/wp-content/uploads/2023/08/EV-Charger-Datasheet.pdf" TargetMode="External"/><Relationship Id="rId_hyperlink_87" Type="http://schemas.openxmlformats.org/officeDocument/2006/relationships/hyperlink" Target="https://www.solarquotes.com.au/wp-content/uploads/2023/08/EVCSTR010-Manual.pdf" TargetMode="External"/><Relationship Id="rId_hyperlink_88" Type="http://schemas.openxmlformats.org/officeDocument/2006/relationships/hyperlink" Target="https://www.solarquotes.com.au/inverters/soltaro-review.html" TargetMode="External"/><Relationship Id="rId_hyperlink_89" Type="http://schemas.openxmlformats.org/officeDocument/2006/relationships/hyperlink" Target="https://www.solarquotes.com.au/wp-content/uploads/2024/03/weidmuller-AC-smart.pdf" TargetMode="External"/><Relationship Id="rId_hyperlink_90" Type="http://schemas.openxmlformats.org/officeDocument/2006/relationships/hyperlink" Target="https://www.solarquotes.com.au/wp-content/uploads/2024/03/2-years-warranty-mobility-concepts-products.pdf" TargetMode="External"/><Relationship Id="rId_hyperlink_91" Type="http://schemas.openxmlformats.org/officeDocument/2006/relationships/hyperlink" Target="https://www.solarquotes.com.au/ev-chargers/reviews/weidmuller-review.html" TargetMode="External"/><Relationship Id="rId_hyperlink_92" Type="http://schemas.openxmlformats.org/officeDocument/2006/relationships/hyperlink" Target="https://www.solarquotes.com.au/wp-content/uploads/2023/05/evos-fleet22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wp-content/uploads/2024/09/evos-sb7-specifications.pdf" TargetMode="External"/><Relationship Id="rId_hyperlink_96" Type="http://schemas.openxmlformats.org/officeDocument/2006/relationships/hyperlink" Target="https://www.solarquotes.com.au/wp-content/uploads/2023/05/EVOS-warranty.pdf" TargetMode="External"/><Relationship Id="rId_hyperlink_97" Type="http://schemas.openxmlformats.org/officeDocument/2006/relationships/hyperlink" Target="https://www.solarquotes.com.au/ev-chargers/reviews/evos-review.html" TargetMode="External"/><Relationship Id="rId_hyperlink_98" Type="http://schemas.openxmlformats.org/officeDocument/2006/relationships/hyperlink" Target="https://www.solarquotes.com.au/ev-chargers/reviews/anker-solix-review.html" TargetMode="External"/><Relationship Id="rId_hyperlink_99" Type="http://schemas.openxmlformats.org/officeDocument/2006/relationships/hyperlink" Target="https://www.solarquotes.com.au/wp-content/uploads/2025/12/ev-switch-manual.pdf" TargetMode="External"/><Relationship Id="rId_hyperlink_100" Type="http://schemas.openxmlformats.org/officeDocument/2006/relationships/hyperlink" Target="https://www.solarquotes.com.au/wp-content/uploads/2025/12/ev-switch-manual.pdf" TargetMode="External"/><Relationship Id="rId_hyperlink_101" Type="http://schemas.openxmlformats.org/officeDocument/2006/relationships/hyperlink" Target="https://www.solarquotes.com.au/ev-chargers/reviews/ev-switch-review.html" TargetMode="External"/><Relationship Id="rId_hyperlink_102" Type="http://schemas.openxmlformats.org/officeDocument/2006/relationships/hyperlink" Target="https://www.solarquotes.com.au/wp-content/uploads/2025/12/solax-ev-charger.pdf" TargetMode="External"/><Relationship Id="rId_hyperlink_103" Type="http://schemas.openxmlformats.org/officeDocument/2006/relationships/hyperlink" Target="https://www.solarquotes.com.au/wp-content/uploads/2020/11/2025-au-warranty-terms-conditions.pdf" TargetMode="External"/><Relationship Id="rId_hyperlink_104" Type="http://schemas.openxmlformats.org/officeDocument/2006/relationships/hyperlink" Target="https://www.solarquotes.com.au/ev-chargers/reviews/solax-power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32</v>
      </c>
      <c r="E5" s="1" t="s">
        <v>49</v>
      </c>
      <c r="F5" s="1" t="s">
        <v>50</v>
      </c>
      <c r="G5" s="1" t="s">
        <v>51</v>
      </c>
      <c r="H5" s="1" t="s">
        <v>61</v>
      </c>
      <c r="I5" s="1" t="s">
        <v>62</v>
      </c>
      <c r="J5" s="1" t="s">
        <v>39</v>
      </c>
      <c r="K5" s="1" t="s">
        <v>38</v>
      </c>
      <c r="L5" s="1" t="s">
        <v>63</v>
      </c>
      <c r="M5" s="1" t="s">
        <v>38</v>
      </c>
      <c r="N5" s="1" t="s">
        <v>41</v>
      </c>
      <c r="O5" s="1" t="s">
        <v>55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64</v>
      </c>
      <c r="V5" s="1" t="s">
        <v>65</v>
      </c>
      <c r="W5" s="1" t="s">
        <v>38</v>
      </c>
      <c r="X5" s="1" t="s">
        <v>57</v>
      </c>
      <c r="Z5" s="2" t="str">
        <f>HYPERLINK("https://www.solarquotes.com.au/wp-content/uploads/2025/12/SE_DS_Fronius_Wattpilot_Flex_EN-1.pdf","Fronius Wattpilot Flex Home datasheet")</f>
        <v>Fronius Wattpilot Flex Home datasheet</v>
      </c>
      <c r="AA5" s="2" t="str">
        <f>HYPERLINK("https://www.solarquotes.com.au/wp-content/uploads/2022/05/SE_Terms-of-Warranty_EN_AU_55.pdf","Fronius Wattpilot warranty")</f>
        <v>Fronius Wattpilot warranty</v>
      </c>
      <c r="AB5" s="2" t="str">
        <f>HYPERLINK("https://www.solarquotes.com.au/ev-chargers/reviews/fronius-review.html","Here")</f>
        <v>Here</v>
      </c>
    </row>
    <row r="6" spans="1:52">
      <c r="A6" s="1" t="s">
        <v>66</v>
      </c>
      <c r="B6" s="1" t="s">
        <v>67</v>
      </c>
      <c r="C6" s="1" t="s">
        <v>68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74</v>
      </c>
      <c r="J6" s="1" t="s">
        <v>39</v>
      </c>
      <c r="K6" s="1" t="s">
        <v>38</v>
      </c>
      <c r="L6" s="1" t="s">
        <v>75</v>
      </c>
      <c r="M6" s="1" t="s">
        <v>39</v>
      </c>
      <c r="N6" s="1" t="s">
        <v>76</v>
      </c>
      <c r="O6" s="1" t="s">
        <v>77</v>
      </c>
      <c r="P6" s="1" t="s">
        <v>39</v>
      </c>
      <c r="Q6" s="1" t="s">
        <v>39</v>
      </c>
      <c r="R6" s="1" t="s">
        <v>39</v>
      </c>
      <c r="S6" s="1" t="s">
        <v>39</v>
      </c>
      <c r="T6" s="1" t="s">
        <v>39</v>
      </c>
      <c r="U6" s="1" t="s">
        <v>78</v>
      </c>
      <c r="V6" s="1" t="s">
        <v>79</v>
      </c>
      <c r="W6" s="1" t="s">
        <v>38</v>
      </c>
      <c r="X6" s="1" t="s">
        <v>80</v>
      </c>
      <c r="Z6" s="2" t="str">
        <f>HYPERLINK("https://www.solarquotes.com.au/wp-content/uploads/2022/05/zappi-data-sheet.pdf","Zappi datasheet")</f>
        <v>Zappi datasheet</v>
      </c>
      <c r="AA6" s="2" t="str">
        <f>HYPERLINK("https://www.solarquotes.com.au/wp-content/uploads/2022/05/myenergi-LTD-Product-Warranty-v2.0-English.pdf","Zappi warranty")</f>
        <v>Zappi warranty</v>
      </c>
      <c r="AB6" s="2" t="str">
        <f>HYPERLINK("https://www.solarquotes.com.au/ev-chargers/reviews/zappi-review.html","Here")</f>
        <v>Here</v>
      </c>
    </row>
    <row r="7" spans="1:52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35</v>
      </c>
      <c r="H7" s="1" t="s">
        <v>87</v>
      </c>
      <c r="I7" s="1" t="s">
        <v>88</v>
      </c>
      <c r="J7" s="1" t="s">
        <v>39</v>
      </c>
      <c r="K7" s="1" t="s">
        <v>39</v>
      </c>
      <c r="L7" s="1" t="s">
        <v>89</v>
      </c>
      <c r="M7" s="1" t="s">
        <v>38</v>
      </c>
      <c r="O7" s="1" t="s">
        <v>90</v>
      </c>
      <c r="P7" s="1" t="s">
        <v>91</v>
      </c>
      <c r="Q7" s="1" t="s">
        <v>39</v>
      </c>
      <c r="R7" s="1" t="s">
        <v>39</v>
      </c>
      <c r="S7" s="1" t="s">
        <v>38</v>
      </c>
      <c r="T7" s="1" t="s">
        <v>38</v>
      </c>
      <c r="U7" s="1" t="s">
        <v>64</v>
      </c>
      <c r="V7" s="1" t="s">
        <v>92</v>
      </c>
      <c r="W7" s="1" t="s">
        <v>38</v>
      </c>
      <c r="X7" s="1">
        <v>2</v>
      </c>
      <c r="Z7" s="2" t="str">
        <f>HYPERLINK("https://www.solarquotes.com.au/wp-content/uploads/2023/06/GW_HCA-Series-EV-Charger_Datasheet-AU.pdf","Goodwe HCA datasheet")</f>
        <v>Goodwe HCA datasheet</v>
      </c>
      <c r="AA7" s="2" t="str">
        <f>HYPERLINK("https://www.solarquotes.com.au/wp-content/uploads/2023/06/goodwe-evcharger-warranty.pdf","Goodwe HCA warranty")</f>
        <v>Goodwe HCA warranty</v>
      </c>
      <c r="AB7" s="2" t="str">
        <f>HYPERLINK("https://www.solarquotes.com.au/ev-chargers/reviews/goodwe-review.html","Here")</f>
        <v>Here</v>
      </c>
    </row>
    <row r="8" spans="1:52">
      <c r="A8" s="1" t="s">
        <v>93</v>
      </c>
      <c r="B8" s="1" t="s">
        <v>94</v>
      </c>
      <c r="C8" s="1" t="s">
        <v>95</v>
      </c>
      <c r="D8" s="1" t="s">
        <v>32</v>
      </c>
      <c r="E8" s="1" t="s">
        <v>96</v>
      </c>
      <c r="F8" s="1" t="s">
        <v>97</v>
      </c>
      <c r="G8" s="1" t="s">
        <v>35</v>
      </c>
      <c r="H8" s="1" t="s">
        <v>98</v>
      </c>
      <c r="I8" s="1" t="s">
        <v>99</v>
      </c>
      <c r="J8" s="1" t="s">
        <v>38</v>
      </c>
      <c r="K8" s="1" t="s">
        <v>38</v>
      </c>
      <c r="L8" s="1" t="s">
        <v>100</v>
      </c>
      <c r="M8" s="1" t="s">
        <v>101</v>
      </c>
      <c r="O8" s="1" t="s">
        <v>102</v>
      </c>
      <c r="P8" s="1" t="s">
        <v>39</v>
      </c>
      <c r="Q8" s="1" t="s">
        <v>39</v>
      </c>
      <c r="R8" s="1" t="s">
        <v>39</v>
      </c>
      <c r="S8" s="1" t="s">
        <v>103</v>
      </c>
      <c r="T8" s="1" t="s">
        <v>39</v>
      </c>
      <c r="U8" s="1" t="s">
        <v>78</v>
      </c>
      <c r="V8" s="1" t="s">
        <v>104</v>
      </c>
      <c r="W8" s="1" t="s">
        <v>38</v>
      </c>
      <c r="X8" s="1">
        <v>3</v>
      </c>
      <c r="Z8" s="2" t="str">
        <f>HYPERLINK("https://www.solarquotes.com.au/wp-content/uploads/2025/05/sungrow-ev-charger.pdf","Yes")</f>
        <v>Yes</v>
      </c>
      <c r="AA8" s="2" t="str">
        <f>HYPERLINK("https://www.solarquotes.com.au/wp-content/uploads/2025/05/WD_202508_Term_Sungrow-s-EV-Charger-3-Year-Limited-Warraty_V2.0.pdf","Yes")</f>
        <v>Yes</v>
      </c>
      <c r="AB8" s="2" t="str">
        <f>HYPERLINK("https://www.solarquotes.com.au/ev-chargers/reviews/sungrow-review.html","Here")</f>
        <v>Here</v>
      </c>
    </row>
    <row r="9" spans="1:52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35</v>
      </c>
      <c r="H9" s="1" t="s">
        <v>111</v>
      </c>
      <c r="I9" s="1" t="s">
        <v>112</v>
      </c>
      <c r="J9" s="1" t="s">
        <v>39</v>
      </c>
      <c r="K9" s="1" t="s">
        <v>39</v>
      </c>
      <c r="L9" s="1" t="s">
        <v>54</v>
      </c>
      <c r="M9" s="1" t="s">
        <v>38</v>
      </c>
      <c r="O9" s="1" t="s">
        <v>113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114</v>
      </c>
      <c r="V9" s="1" t="s">
        <v>115</v>
      </c>
      <c r="W9" s="1" t="s">
        <v>38</v>
      </c>
      <c r="X9" s="1" t="s">
        <v>80</v>
      </c>
      <c r="Z9" s="2" t="str">
        <f>HYPERLINK("https://www.solarquotes.com.au/wp-content/uploads/2025/10/se-one-ev-charger-datasheet-eu-1.pdf","SolarEdge ONE EV Charger datasheet")</f>
        <v>SolarEdge ONE EV Charger datasheet</v>
      </c>
      <c r="AA9" s="2" t="str">
        <f>HYPERLINK("https://www.solarquotes.com.au/wp-content/uploads/2025/10/se-limited-product-warranty-august-2025.pdf","SolarEdge ONE EV Charger warranty")</f>
        <v>SolarEdge ONE EV Charger warranty</v>
      </c>
      <c r="AB9" s="2" t="str">
        <f>HYPERLINK("https://www.solarquotes.com.au/ev-chargers/reviews/solaredge-review.html","Here")</f>
        <v>Here</v>
      </c>
    </row>
    <row r="10" spans="1:52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85</v>
      </c>
      <c r="F10" s="1" t="s">
        <v>120</v>
      </c>
      <c r="G10" s="1" t="s">
        <v>35</v>
      </c>
      <c r="H10" s="1" t="s">
        <v>121</v>
      </c>
      <c r="I10" s="1" t="s">
        <v>122</v>
      </c>
      <c r="J10" s="1" t="s">
        <v>123</v>
      </c>
      <c r="K10" s="1" t="s">
        <v>38</v>
      </c>
      <c r="L10" s="1" t="s">
        <v>124</v>
      </c>
      <c r="M10" s="1" t="s">
        <v>101</v>
      </c>
      <c r="O10" s="1" t="s">
        <v>125</v>
      </c>
      <c r="P10" s="1" t="s">
        <v>39</v>
      </c>
      <c r="Q10" s="1" t="s">
        <v>39</v>
      </c>
      <c r="R10" s="1" t="s">
        <v>39</v>
      </c>
      <c r="S10" s="1" t="s">
        <v>38</v>
      </c>
      <c r="T10" s="1" t="s">
        <v>39</v>
      </c>
      <c r="U10" s="1" t="s">
        <v>78</v>
      </c>
      <c r="V10" s="1" t="s">
        <v>126</v>
      </c>
      <c r="W10" s="1" t="s">
        <v>38</v>
      </c>
      <c r="X10" s="1" t="s">
        <v>80</v>
      </c>
      <c r="Z10" s="2" t="str">
        <f>HYPERLINK("https://www.solarquotes.com.au/wp-content/uploads/2024/10/Datasheet-Sigen-EV-AC-Charger-1.pdf","Sigenergy AC EV Charger datasheet")</f>
        <v>Sigenergy AC EV Charger datasheet</v>
      </c>
      <c r="AA10" s="2" t="str">
        <f>HYPERLINK("https://www.solarquotes.com.au/wp-content/uploads/2024/10/sigenergy-ac-charger-warranty.pdf","Sigenergy AC EV Charger warranty")</f>
        <v>Sigenergy AC EV Charger warranty</v>
      </c>
      <c r="AB10" s="2" t="str">
        <f>HYPERLINK("https://www.solarquotes.com.au/ev-chargers/reviews/sigenergy-review.html","Here")</f>
        <v>Here</v>
      </c>
    </row>
    <row r="11" spans="1:52">
      <c r="A11" s="1" t="s">
        <v>127</v>
      </c>
      <c r="B11" s="1" t="s">
        <v>128</v>
      </c>
      <c r="C11" s="1" t="s">
        <v>129</v>
      </c>
      <c r="D11" s="1" t="s">
        <v>108</v>
      </c>
      <c r="E11" s="1" t="s">
        <v>130</v>
      </c>
      <c r="F11" s="1" t="s">
        <v>131</v>
      </c>
      <c r="G11" s="1" t="s">
        <v>35</v>
      </c>
      <c r="H11" s="1" t="s">
        <v>132</v>
      </c>
      <c r="I11" s="1" t="s">
        <v>133</v>
      </c>
      <c r="J11" s="1" t="s">
        <v>123</v>
      </c>
      <c r="K11" s="1" t="s">
        <v>38</v>
      </c>
      <c r="L11" s="1" t="s">
        <v>134</v>
      </c>
      <c r="M11" s="1" t="s">
        <v>101</v>
      </c>
      <c r="O11" s="1" t="s">
        <v>135</v>
      </c>
      <c r="P11" s="1" t="s">
        <v>39</v>
      </c>
      <c r="Q11" s="1" t="s">
        <v>39</v>
      </c>
      <c r="R11" s="1" t="s">
        <v>39</v>
      </c>
      <c r="S11" s="1" t="s">
        <v>39</v>
      </c>
      <c r="T11" s="1" t="s">
        <v>39</v>
      </c>
      <c r="U11" s="1" t="s">
        <v>64</v>
      </c>
      <c r="V11" s="1" t="s">
        <v>136</v>
      </c>
      <c r="W11" s="1" t="s">
        <v>39</v>
      </c>
      <c r="X11" s="1" t="s">
        <v>80</v>
      </c>
      <c r="Y11" s="1" t="s">
        <v>137</v>
      </c>
      <c r="Z11" s="2" t="str">
        <f>HYPERLINK("https://www.solarquotes.com.au/wp-content/uploads/2024/10/sigenergy-dc.pdf","Yes")</f>
        <v>Yes</v>
      </c>
      <c r="AA11" s="2" t="str">
        <f>HYPERLINK("https://www.solarquotes.com.au/wp-content/uploads/2024/10/sigenergy-warranty-charger.pdf","Yes")</f>
        <v>Yes</v>
      </c>
      <c r="AB11" s="2" t="str">
        <f>HYPERLINK("https://www.solarquotes.com.au/ev-chargers/reviews/sigenergy-review.html","Here")</f>
        <v>Here</v>
      </c>
    </row>
    <row r="12" spans="1:52">
      <c r="A12" s="1" t="s">
        <v>138</v>
      </c>
      <c r="B12" s="1" t="s">
        <v>139</v>
      </c>
      <c r="C12" s="1" t="s">
        <v>140</v>
      </c>
      <c r="D12" s="1" t="s">
        <v>32</v>
      </c>
      <c r="E12" s="1" t="s">
        <v>96</v>
      </c>
      <c r="F12" s="1" t="s">
        <v>97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38</v>
      </c>
      <c r="L12" s="1" t="s">
        <v>54</v>
      </c>
      <c r="M12" s="1" t="s">
        <v>39</v>
      </c>
      <c r="O12" s="1" t="s">
        <v>145</v>
      </c>
      <c r="P12" s="1" t="s">
        <v>39</v>
      </c>
      <c r="Q12" s="1" t="s">
        <v>39</v>
      </c>
      <c r="R12" s="1" t="s">
        <v>39</v>
      </c>
      <c r="S12" s="1" t="s">
        <v>146</v>
      </c>
      <c r="T12" s="1" t="s">
        <v>147</v>
      </c>
      <c r="U12" s="1" t="s">
        <v>148</v>
      </c>
      <c r="V12" s="1" t="s">
        <v>149</v>
      </c>
      <c r="W12" s="1" t="s">
        <v>38</v>
      </c>
      <c r="X12" s="1" t="s">
        <v>150</v>
      </c>
      <c r="Z12" s="2" t="str">
        <f>HYPERLINK("https://www.solarquotes.com.au/wp-content/uploads/2023/01/Datasheet-EV-Charging-Station-NS-EN.pdf","Victron EV Charging Station datasheet")</f>
        <v>Victron EV Charging Station datasheet</v>
      </c>
      <c r="AA12" s="2" t="str">
        <f>HYPERLINK("https://www.solarquotes.com.au/wp-content/uploads/2023/01/Victron-Energy-Limited-Warranty-Policy.pdf","Victron EV Charging Station warranty")</f>
        <v>Victron EV Charging Station warranty</v>
      </c>
      <c r="AB12" s="2" t="str">
        <f>HYPERLINK("https://www.solarquotes.com.au/inverters/victron-energy-review.html","Here")</f>
        <v>Here</v>
      </c>
    </row>
    <row r="13" spans="1:52">
      <c r="A13" s="1" t="s">
        <v>151</v>
      </c>
      <c r="B13" s="1" t="s">
        <v>152</v>
      </c>
      <c r="C13" s="1" t="s">
        <v>153</v>
      </c>
      <c r="D13" s="1" t="s">
        <v>154</v>
      </c>
      <c r="E13" s="1" t="s">
        <v>155</v>
      </c>
      <c r="F13" s="1" t="s">
        <v>156</v>
      </c>
      <c r="G13" s="1" t="s">
        <v>157</v>
      </c>
      <c r="H13" s="1" t="s">
        <v>158</v>
      </c>
      <c r="I13" s="1" t="s">
        <v>159</v>
      </c>
      <c r="J13" s="1" t="s">
        <v>38</v>
      </c>
      <c r="K13" s="1" t="s">
        <v>39</v>
      </c>
      <c r="L13" s="1" t="s">
        <v>160</v>
      </c>
      <c r="M13" s="1" t="s">
        <v>39</v>
      </c>
      <c r="O13" s="1" t="s">
        <v>161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38</v>
      </c>
      <c r="U13" s="1" t="s">
        <v>43</v>
      </c>
      <c r="V13" s="1" t="s">
        <v>162</v>
      </c>
      <c r="W13" s="1" t="s">
        <v>38</v>
      </c>
      <c r="X13" s="1" t="s">
        <v>80</v>
      </c>
      <c r="Y13" s="1" t="s">
        <v>163</v>
      </c>
      <c r="Z13" s="2" t="str">
        <f>HYPERLINK("https://www.solarquotes.com.au/wp-content/uploads/2023/06/evnex-e2.pdf","EVNex E2 datasheet")</f>
        <v>EVNex E2 datasheet</v>
      </c>
      <c r="AA13" s="2" t="str">
        <f>HYPERLINK("https://www.solarquotes.com.au/wp-content/uploads/2022/05/evnex-warranty.pdf","EVNex E2 warranty")</f>
        <v>EVNex E2 warranty</v>
      </c>
      <c r="AB13" s="2" t="str">
        <f>HYPERLINK("https://www.solarquotes.com.au/ev-chargers/reviews/evnex-review.html","Here")</f>
        <v>Here</v>
      </c>
    </row>
    <row r="14" spans="1:52">
      <c r="A14" s="1" t="s">
        <v>164</v>
      </c>
      <c r="B14" s="1" t="s">
        <v>165</v>
      </c>
      <c r="C14" s="1" t="s">
        <v>153</v>
      </c>
      <c r="D14" s="1" t="s">
        <v>166</v>
      </c>
      <c r="E14" s="1" t="s">
        <v>155</v>
      </c>
      <c r="F14" s="1" t="s">
        <v>97</v>
      </c>
      <c r="G14" s="1" t="s">
        <v>35</v>
      </c>
      <c r="H14" s="1" t="s">
        <v>167</v>
      </c>
      <c r="I14" s="1" t="s">
        <v>168</v>
      </c>
      <c r="J14" s="1" t="s">
        <v>38</v>
      </c>
      <c r="K14" s="1" t="s">
        <v>39</v>
      </c>
      <c r="L14" s="1" t="s">
        <v>169</v>
      </c>
      <c r="M14" s="1" t="s">
        <v>170</v>
      </c>
      <c r="O14" s="1" t="s">
        <v>171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172</v>
      </c>
      <c r="V14" s="1" t="s">
        <v>173</v>
      </c>
      <c r="W14" s="1" t="s">
        <v>38</v>
      </c>
      <c r="X14" s="1" t="s">
        <v>174</v>
      </c>
      <c r="Z14" s="2" t="str">
        <f>HYPERLINK("https://www.solarquotes.com.au/wp-content/uploads/2024/10/Technical-Datasheet-Ohme-Home-Pro-7.4kW.pdf","Ohme Home Pro datasheet")</f>
        <v>Ohme Home Pro datasheet</v>
      </c>
      <c r="AA14" s="2" t="str">
        <f>HYPERLINK("https://www.solarquotes.com.au/wp-content/uploads/2024/05/Ohme-Warranty-Australia.pdf","Ohme Home Pro warranty")</f>
        <v>Ohme Home Pro warranty</v>
      </c>
      <c r="AB14" s="2" t="str">
        <f>HYPERLINK("https://www.solarquotes.com.au/ev-chargers/reviews/ohme-review.html","Here")</f>
        <v>Here</v>
      </c>
    </row>
    <row r="15" spans="1:52">
      <c r="A15" s="1" t="s">
        <v>175</v>
      </c>
      <c r="B15" s="1" t="s">
        <v>176</v>
      </c>
      <c r="C15" s="1" t="s">
        <v>177</v>
      </c>
      <c r="D15" s="1" t="s">
        <v>166</v>
      </c>
      <c r="E15" s="1" t="s">
        <v>155</v>
      </c>
      <c r="F15" s="1" t="s">
        <v>97</v>
      </c>
      <c r="G15" s="1" t="s">
        <v>35</v>
      </c>
      <c r="H15" s="1" t="s">
        <v>178</v>
      </c>
      <c r="I15" s="1" t="s">
        <v>179</v>
      </c>
      <c r="J15" s="1" t="s">
        <v>38</v>
      </c>
      <c r="K15" s="1" t="s">
        <v>39</v>
      </c>
      <c r="L15" s="1" t="s">
        <v>180</v>
      </c>
      <c r="M15" s="1" t="s">
        <v>181</v>
      </c>
      <c r="O15" s="1" t="s">
        <v>171</v>
      </c>
      <c r="P15" s="1" t="s">
        <v>39</v>
      </c>
      <c r="Q15" s="1" t="s">
        <v>39</v>
      </c>
      <c r="R15" s="1" t="s">
        <v>39</v>
      </c>
      <c r="S15" s="1" t="s">
        <v>38</v>
      </c>
      <c r="T15" s="1" t="s">
        <v>39</v>
      </c>
      <c r="U15" s="1" t="s">
        <v>182</v>
      </c>
      <c r="V15" s="1" t="s">
        <v>183</v>
      </c>
      <c r="W15" s="1" t="s">
        <v>38</v>
      </c>
      <c r="X15" s="1" t="s">
        <v>174</v>
      </c>
      <c r="Z15" s="2" t="str">
        <f>HYPERLINK("https://www.solarquotes.com.au/wp-content/uploads/2024/05/ePod-7kW-Product-Data-Sheet-AUS4-compressed.pdf","Ohme ePod datasheet")</f>
        <v>Ohme ePod datasheet</v>
      </c>
      <c r="AA15" s="2" t="str">
        <f>HYPERLINK("https://www.solarquotes.com.au/wp-content/uploads/2024/05/Ohme-Warranty-Australia.pdf","Ohme ePod warranty")</f>
        <v>Ohme ePod warranty</v>
      </c>
      <c r="AB15" s="2" t="str">
        <f>HYPERLINK("https://www.solarquotes.com.au/ev-chargers/reviews/ohme-review.html","Here")</f>
        <v>Here</v>
      </c>
    </row>
    <row r="16" spans="1:52">
      <c r="A16" s="1" t="s">
        <v>184</v>
      </c>
      <c r="B16" s="1" t="s">
        <v>185</v>
      </c>
      <c r="C16" s="1" t="s">
        <v>186</v>
      </c>
      <c r="D16" s="1" t="s">
        <v>69</v>
      </c>
      <c r="E16" s="1" t="s">
        <v>187</v>
      </c>
      <c r="F16" s="1" t="s">
        <v>188</v>
      </c>
      <c r="G16" s="1" t="s">
        <v>189</v>
      </c>
      <c r="H16" s="1" t="s">
        <v>190</v>
      </c>
      <c r="I16" s="1" t="s">
        <v>191</v>
      </c>
      <c r="J16" s="1" t="s">
        <v>39</v>
      </c>
      <c r="K16" s="1" t="s">
        <v>192</v>
      </c>
      <c r="L16" s="1" t="s">
        <v>193</v>
      </c>
      <c r="M16" s="1" t="s">
        <v>38</v>
      </c>
      <c r="N16" s="1" t="s">
        <v>194</v>
      </c>
      <c r="O16" s="1" t="s">
        <v>195</v>
      </c>
      <c r="P16" s="1" t="s">
        <v>39</v>
      </c>
      <c r="Q16" s="1" t="s">
        <v>39</v>
      </c>
      <c r="R16" s="1" t="s">
        <v>39</v>
      </c>
      <c r="S16" s="1" t="s">
        <v>144</v>
      </c>
      <c r="T16" s="1" t="s">
        <v>39</v>
      </c>
      <c r="U16" s="1" t="s">
        <v>114</v>
      </c>
      <c r="V16" s="1" t="s">
        <v>196</v>
      </c>
      <c r="W16" s="1" t="s">
        <v>38</v>
      </c>
      <c r="X16" s="1" t="s">
        <v>57</v>
      </c>
      <c r="Z16" s="2" t="str">
        <f>HYPERLINK("https://www.solarquotes.com.au/wp-content/uploads/2025/01/wallbox-pulsar-max.pdf","Wallbox Pulsar Max datasheet")</f>
        <v>Wallbox Pulsar Max datasheet</v>
      </c>
      <c r="AA16" s="2" t="str">
        <f>HYPERLINK("https://www.solarquotes.com.au/wp-content/uploads/2022/05/wallbox-warranty.pdf","Wallbox Pulsar Max warranty")</f>
        <v>Wallbox Pulsar Max warranty</v>
      </c>
      <c r="AB16" s="2" t="str">
        <f>HYPERLINK("https://www.solarquotes.com.au/ev-chargers/reviews/wallbox-review.html","Here")</f>
        <v>Here</v>
      </c>
    </row>
    <row r="17" spans="1:52">
      <c r="A17" s="1" t="s">
        <v>197</v>
      </c>
      <c r="B17" s="1" t="s">
        <v>198</v>
      </c>
      <c r="C17" s="1" t="s">
        <v>199</v>
      </c>
      <c r="D17" s="1" t="s">
        <v>69</v>
      </c>
      <c r="E17" s="1" t="s">
        <v>187</v>
      </c>
      <c r="F17" s="1" t="s">
        <v>188</v>
      </c>
      <c r="G17" s="1" t="s">
        <v>189</v>
      </c>
      <c r="H17" s="1" t="s">
        <v>200</v>
      </c>
      <c r="I17" s="1" t="s">
        <v>201</v>
      </c>
      <c r="J17" s="1" t="s">
        <v>39</v>
      </c>
      <c r="K17" s="1" t="s">
        <v>192</v>
      </c>
      <c r="L17" s="1" t="s">
        <v>193</v>
      </c>
      <c r="M17" s="1" t="s">
        <v>38</v>
      </c>
      <c r="N17" s="1" t="s">
        <v>194</v>
      </c>
      <c r="O17" s="1" t="s">
        <v>195</v>
      </c>
      <c r="P17" s="1" t="s">
        <v>39</v>
      </c>
      <c r="Q17" s="1" t="s">
        <v>39</v>
      </c>
      <c r="R17" s="1" t="s">
        <v>39</v>
      </c>
      <c r="S17" s="1" t="s">
        <v>144</v>
      </c>
      <c r="T17" s="1" t="s">
        <v>39</v>
      </c>
      <c r="U17" s="1" t="s">
        <v>114</v>
      </c>
      <c r="V17" s="1" t="s">
        <v>196</v>
      </c>
      <c r="W17" s="1" t="s">
        <v>38</v>
      </c>
      <c r="X17" s="1" t="s">
        <v>57</v>
      </c>
      <c r="Z17" s="2" t="str">
        <f>HYPERLINK("https://www.solarquotes.com.au/wp-content/uploads/2022/05/EN_Pulsar_Plus_Datasheet_English-1.pdf","Wallbox Pulsar Plus datasheet")</f>
        <v>Wallbox Pulsar Plus datasheet</v>
      </c>
      <c r="AA17" s="2" t="str">
        <f>HYPERLINK("https://www.solarquotes.com.au/wp-content/uploads/2022/05/wallbox-warranty.pdf","Wallbox Pulsar Plus warranty")</f>
        <v>Wallbox Pulsar Plus warranty</v>
      </c>
      <c r="AB17" s="2" t="str">
        <f>HYPERLINK("https://www.solarquotes.com.au/ev-chargers/reviews/wallbox-review.html","Here")</f>
        <v>Here</v>
      </c>
    </row>
    <row r="18" spans="1:52">
      <c r="A18" s="1" t="s">
        <v>202</v>
      </c>
      <c r="B18" s="1" t="s">
        <v>203</v>
      </c>
      <c r="C18" s="1" t="s">
        <v>204</v>
      </c>
      <c r="D18" s="1" t="s">
        <v>205</v>
      </c>
      <c r="E18" s="1" t="s">
        <v>206</v>
      </c>
      <c r="F18" s="1" t="s">
        <v>110</v>
      </c>
      <c r="G18" s="1" t="s">
        <v>35</v>
      </c>
      <c r="H18" s="1" t="s">
        <v>207</v>
      </c>
      <c r="I18" s="1" t="s">
        <v>208</v>
      </c>
      <c r="J18" s="1" t="s">
        <v>38</v>
      </c>
      <c r="K18" s="1" t="s">
        <v>39</v>
      </c>
      <c r="L18" s="1" t="s">
        <v>209</v>
      </c>
      <c r="M18" s="1" t="s">
        <v>101</v>
      </c>
      <c r="N18" s="1" t="s">
        <v>210</v>
      </c>
      <c r="O18" s="1" t="s">
        <v>211</v>
      </c>
      <c r="P18" s="1" t="s">
        <v>39</v>
      </c>
      <c r="Q18" s="1" t="s">
        <v>39</v>
      </c>
      <c r="R18" s="1" t="s">
        <v>39</v>
      </c>
      <c r="S18" s="1" t="s">
        <v>103</v>
      </c>
      <c r="T18" s="1" t="s">
        <v>39</v>
      </c>
      <c r="U18" s="1" t="s">
        <v>78</v>
      </c>
      <c r="V18" s="1" t="s">
        <v>212</v>
      </c>
      <c r="W18" s="1" t="s">
        <v>38</v>
      </c>
      <c r="X18" s="1" t="s">
        <v>80</v>
      </c>
      <c r="Z18" s="2" t="str">
        <f>HYPERLINK("https://www.solarquotes.com.au/wp-content/uploads/2025/04/istore-ev-charger.pdf","iStore EV Charger datasheet")</f>
        <v>iStore EV Charger datasheet</v>
      </c>
      <c r="AA18" s="2" t="str">
        <f>HYPERLINK("https://www.solarquotes.com.au/wp-content/uploads/2025/04/istore-charger-warranty.png","iStore EV Charger warranty")</f>
        <v>iStore EV Charger warranty</v>
      </c>
      <c r="AB18" s="2" t="str">
        <f>HYPERLINK("https://www.solarquotes.com.au/ev-chargers/reviews/istore-review.html","Here")</f>
        <v>Here</v>
      </c>
    </row>
    <row r="19" spans="1:52">
      <c r="A19" s="1" t="s">
        <v>213</v>
      </c>
      <c r="B19" s="1" t="s">
        <v>214</v>
      </c>
      <c r="C19" s="1" t="s">
        <v>215</v>
      </c>
      <c r="D19" s="1" t="s">
        <v>69</v>
      </c>
      <c r="E19" s="1" t="s">
        <v>187</v>
      </c>
      <c r="F19" s="1" t="s">
        <v>188</v>
      </c>
      <c r="G19" s="1" t="s">
        <v>144</v>
      </c>
      <c r="H19" s="1" t="s">
        <v>216</v>
      </c>
      <c r="I19" s="1" t="s">
        <v>217</v>
      </c>
      <c r="J19" s="1" t="s">
        <v>38</v>
      </c>
      <c r="K19" s="1" t="s">
        <v>218</v>
      </c>
      <c r="L19" s="1" t="s">
        <v>219</v>
      </c>
      <c r="M19" s="1" t="s">
        <v>38</v>
      </c>
      <c r="N19" s="1" t="s">
        <v>220</v>
      </c>
      <c r="O19" s="1" t="s">
        <v>144</v>
      </c>
      <c r="P19" s="1" t="s">
        <v>221</v>
      </c>
      <c r="Q19" s="1" t="s">
        <v>39</v>
      </c>
      <c r="R19" s="1" t="s">
        <v>39</v>
      </c>
      <c r="S19" s="1" t="s">
        <v>38</v>
      </c>
      <c r="T19" s="1" t="s">
        <v>39</v>
      </c>
      <c r="U19" s="1" t="s">
        <v>43</v>
      </c>
      <c r="V19" s="1" t="s">
        <v>222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223</v>
      </c>
      <c r="B20" s="1" t="s">
        <v>214</v>
      </c>
      <c r="C20" s="1" t="s">
        <v>224</v>
      </c>
      <c r="D20" s="1" t="s">
        <v>69</v>
      </c>
      <c r="E20" s="1" t="s">
        <v>187</v>
      </c>
      <c r="F20" s="1" t="s">
        <v>188</v>
      </c>
      <c r="G20" s="1" t="s">
        <v>144</v>
      </c>
      <c r="H20" s="1" t="s">
        <v>216</v>
      </c>
      <c r="I20" s="1" t="s">
        <v>217</v>
      </c>
      <c r="J20" s="1" t="s">
        <v>39</v>
      </c>
      <c r="K20" s="1" t="s">
        <v>39</v>
      </c>
      <c r="L20" s="1" t="s">
        <v>219</v>
      </c>
      <c r="M20" s="1" t="s">
        <v>38</v>
      </c>
      <c r="N20" s="1" t="s">
        <v>220</v>
      </c>
      <c r="O20" s="1" t="s">
        <v>144</v>
      </c>
      <c r="P20" s="1" t="s">
        <v>38</v>
      </c>
      <c r="Q20" s="1" t="s">
        <v>38</v>
      </c>
      <c r="R20" s="1" t="s">
        <v>39</v>
      </c>
      <c r="S20" s="1" t="s">
        <v>38</v>
      </c>
      <c r="T20" s="1" t="s">
        <v>38</v>
      </c>
      <c r="U20" s="1" t="s">
        <v>43</v>
      </c>
      <c r="V20" s="1" t="s">
        <v>222</v>
      </c>
      <c r="W20" s="1" t="s">
        <v>38</v>
      </c>
      <c r="X20" s="1" t="s">
        <v>57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225</v>
      </c>
      <c r="B21" s="1" t="s">
        <v>226</v>
      </c>
      <c r="C21" s="1" t="s">
        <v>227</v>
      </c>
      <c r="D21" s="1" t="s">
        <v>69</v>
      </c>
      <c r="E21" s="1" t="s">
        <v>70</v>
      </c>
      <c r="F21" s="1" t="s">
        <v>188</v>
      </c>
      <c r="G21" s="1" t="s">
        <v>228</v>
      </c>
      <c r="H21" s="1" t="s">
        <v>229</v>
      </c>
      <c r="I21" s="1" t="s">
        <v>230</v>
      </c>
      <c r="J21" s="1" t="s">
        <v>144</v>
      </c>
      <c r="K21" s="1" t="s">
        <v>39</v>
      </c>
      <c r="L21" s="1" t="s">
        <v>231</v>
      </c>
      <c r="M21" s="1" t="s">
        <v>38</v>
      </c>
      <c r="N21" s="1" t="s">
        <v>41</v>
      </c>
      <c r="O21" s="1" t="s">
        <v>232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114</v>
      </c>
      <c r="V21" s="1" t="s">
        <v>233</v>
      </c>
      <c r="W21" s="1" t="s">
        <v>38</v>
      </c>
      <c r="X21" s="1" t="s">
        <v>80</v>
      </c>
      <c r="Z21" s="2" t="str">
        <f>HYPERLINK("https://www.solarquotes.com.au/wp-content/uploads/2022/05/smappee-ev-wall.pdf","Smappee EV Wall datasheet")</f>
        <v>Smappee EV Wall datasheet</v>
      </c>
      <c r="AA21" s="1" t="s">
        <v>38</v>
      </c>
      <c r="AB21" s="2" t="str">
        <f>HYPERLINK("https://www.solarquotes.com.au/ev-chargers/reviews/smappee-review.html","Here")</f>
        <v>Here</v>
      </c>
    </row>
    <row r="22" spans="1:52">
      <c r="A22" s="1" t="s">
        <v>234</v>
      </c>
      <c r="B22" s="1" t="s">
        <v>235</v>
      </c>
      <c r="C22" s="1" t="s">
        <v>236</v>
      </c>
      <c r="D22" s="1" t="s">
        <v>119</v>
      </c>
      <c r="E22" s="1" t="s">
        <v>237</v>
      </c>
      <c r="F22" s="1" t="s">
        <v>120</v>
      </c>
      <c r="G22" s="1" t="s">
        <v>238</v>
      </c>
      <c r="H22" s="1" t="s">
        <v>239</v>
      </c>
      <c r="I22" s="1" t="s">
        <v>240</v>
      </c>
      <c r="J22" s="1" t="s">
        <v>241</v>
      </c>
      <c r="K22" s="1" t="s">
        <v>39</v>
      </c>
      <c r="L22" s="1" t="s">
        <v>242</v>
      </c>
      <c r="M22" s="1" t="s">
        <v>38</v>
      </c>
      <c r="N22" s="1" t="s">
        <v>243</v>
      </c>
      <c r="O22" s="1" t="s">
        <v>244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38</v>
      </c>
      <c r="X22" s="1" t="s">
        <v>80</v>
      </c>
      <c r="Z22" s="2" t="str">
        <f>HYPERLINK("https://www.solarquotes.com.au/wp-content/uploads/2023/11/teltocharge-datasheet.pdf","Teltonika TeltoCharge datasheet")</f>
        <v>Teltonika TeltoCharge datasheet</v>
      </c>
      <c r="AA22" s="2" t="str">
        <f>HYPERLINK("https://www.solarquotes.com.au/wp-content/uploads/2023/11/teltonika-warranty.pdf","Teltonika TeltoCharge warranty")</f>
        <v>Teltonika TeltoCharge warranty</v>
      </c>
      <c r="AB22" s="2" t="str">
        <f>HYPERLINK("https://www.solarquotes.com.au/ev-chargers/reviews/teltonika-review.html","Here")</f>
        <v>Here</v>
      </c>
    </row>
    <row r="23" spans="1:52">
      <c r="A23" s="1" t="s">
        <v>246</v>
      </c>
      <c r="B23" s="1" t="s">
        <v>247</v>
      </c>
      <c r="C23" s="1" t="s">
        <v>248</v>
      </c>
      <c r="D23" s="1" t="s">
        <v>32</v>
      </c>
      <c r="E23" s="1" t="s">
        <v>96</v>
      </c>
      <c r="F23" s="1" t="s">
        <v>97</v>
      </c>
      <c r="G23" s="1" t="s">
        <v>103</v>
      </c>
      <c r="H23" s="1" t="s">
        <v>249</v>
      </c>
      <c r="I23" s="1" t="s">
        <v>250</v>
      </c>
      <c r="J23" s="1" t="s">
        <v>38</v>
      </c>
      <c r="K23" s="1" t="s">
        <v>39</v>
      </c>
      <c r="L23" s="1" t="s">
        <v>251</v>
      </c>
      <c r="M23" s="1" t="s">
        <v>101</v>
      </c>
      <c r="O23" s="1" t="s">
        <v>102</v>
      </c>
      <c r="P23" s="1" t="s">
        <v>39</v>
      </c>
      <c r="Q23" s="1" t="s">
        <v>39</v>
      </c>
      <c r="R23" s="1" t="s">
        <v>39</v>
      </c>
      <c r="S23" s="1" t="s">
        <v>39</v>
      </c>
      <c r="T23" s="1" t="s">
        <v>39</v>
      </c>
      <c r="U23" s="1" t="s">
        <v>43</v>
      </c>
      <c r="V23" s="1" t="s">
        <v>252</v>
      </c>
      <c r="W23" s="1" t="s">
        <v>253</v>
      </c>
      <c r="X23" s="1">
        <v>5</v>
      </c>
      <c r="Z23" s="2" t="str">
        <f>HYPERLINK("https://www.solarquotes.com.au/wp-content/uploads/2025/05/enphase-IQ-2.pdf","Yes")</f>
        <v>Yes</v>
      </c>
      <c r="AA23" s="2" t="str">
        <f>HYPERLINK("https://www.solarquotes.com.au/wp-content/uploads/2025/05/Australia-EVSE-Warranty-March-31-2025.pdf","Yes")</f>
        <v>Yes</v>
      </c>
      <c r="AB23" s="2" t="str">
        <f>HYPERLINK("https://www.solarquotes.com.au/ev-chargers/reviews/enphase-energy-review.html","Here")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119</v>
      </c>
      <c r="E24" s="1" t="s">
        <v>257</v>
      </c>
      <c r="F24" s="1" t="s">
        <v>120</v>
      </c>
      <c r="G24" s="1" t="s">
        <v>258</v>
      </c>
      <c r="H24" s="1" t="s">
        <v>259</v>
      </c>
      <c r="I24" s="1" t="s">
        <v>260</v>
      </c>
      <c r="J24" s="1" t="s">
        <v>38</v>
      </c>
      <c r="K24" s="1" t="s">
        <v>38</v>
      </c>
      <c r="L24" s="1" t="s">
        <v>261</v>
      </c>
      <c r="M24" s="1" t="s">
        <v>39</v>
      </c>
      <c r="O24" s="1" t="s">
        <v>144</v>
      </c>
      <c r="P24" s="1" t="s">
        <v>262</v>
      </c>
      <c r="Q24" s="1" t="s">
        <v>39</v>
      </c>
      <c r="R24" s="1" t="s">
        <v>39</v>
      </c>
      <c r="S24" s="1" t="s">
        <v>144</v>
      </c>
      <c r="T24" s="1" t="s">
        <v>39</v>
      </c>
      <c r="U24" s="1" t="s">
        <v>114</v>
      </c>
      <c r="V24" s="1" t="s">
        <v>263</v>
      </c>
      <c r="W24" s="1" t="s">
        <v>38</v>
      </c>
      <c r="X24" s="1" t="s">
        <v>57</v>
      </c>
      <c r="Z24" s="2" t="str">
        <f>HYPERLINK("https://www.solarquotes.com.au/wp-content/uploads/2022/10/abb-terra-wallbox.pdf","ABB Terra Wallbox datasheet")</f>
        <v>ABB Terra Wallbox datasheet</v>
      </c>
      <c r="AA24" s="2" t="str">
        <f>HYPERLINK("https://www.solarquotes.com.au/wp-content/uploads/2022/10/abb-evcharger-warranty.pdf","ABB Terra Wallbox warranty")</f>
        <v>ABB Terra Wallbox warranty</v>
      </c>
      <c r="AB24" s="2" t="str">
        <f>HYPERLINK("https://www.solarquotes.com.au/ev-chargers/reviews/abb-review.html","Here")</f>
        <v>Here</v>
      </c>
    </row>
    <row r="25" spans="1:52">
      <c r="A25" s="1" t="s">
        <v>264</v>
      </c>
      <c r="B25" s="1" t="s">
        <v>265</v>
      </c>
      <c r="C25" s="1" t="s">
        <v>266</v>
      </c>
      <c r="D25" s="1" t="s">
        <v>154</v>
      </c>
      <c r="E25" s="1" t="s">
        <v>267</v>
      </c>
      <c r="F25" s="1" t="s">
        <v>156</v>
      </c>
      <c r="G25" s="1" t="s">
        <v>72</v>
      </c>
      <c r="H25" s="1" t="s">
        <v>268</v>
      </c>
      <c r="I25" s="1" t="s">
        <v>269</v>
      </c>
      <c r="J25" s="1" t="s">
        <v>144</v>
      </c>
      <c r="K25" s="1" t="s">
        <v>38</v>
      </c>
      <c r="L25" s="1" t="s">
        <v>219</v>
      </c>
      <c r="M25" s="1" t="s">
        <v>38</v>
      </c>
      <c r="N25" s="1" t="s">
        <v>41</v>
      </c>
      <c r="O25" s="1" t="s">
        <v>102</v>
      </c>
      <c r="P25" s="1" t="s">
        <v>270</v>
      </c>
      <c r="Q25" s="1" t="s">
        <v>39</v>
      </c>
      <c r="R25" s="1" t="s">
        <v>39</v>
      </c>
      <c r="S25" s="1" t="s">
        <v>144</v>
      </c>
      <c r="T25" s="1" t="s">
        <v>38</v>
      </c>
      <c r="U25" s="1" t="s">
        <v>114</v>
      </c>
      <c r="V25" s="1" t="s">
        <v>271</v>
      </c>
      <c r="W25" s="1" t="s">
        <v>38</v>
      </c>
      <c r="X25" s="1" t="s">
        <v>80</v>
      </c>
      <c r="Z25" s="2" t="str">
        <f>HYPERLINK("https://www.solarquotes.com.au/wp-content/uploads/2022/05/EO-Mini-Pro-Datasheet.pdf","EO Mini Pro 2 datasheet")</f>
        <v>EO Mini Pro 2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272</v>
      </c>
      <c r="B26" s="1" t="s">
        <v>273</v>
      </c>
      <c r="C26" s="1" t="s">
        <v>274</v>
      </c>
      <c r="D26" s="1" t="s">
        <v>69</v>
      </c>
      <c r="E26" s="1" t="s">
        <v>70</v>
      </c>
      <c r="F26" s="1" t="s">
        <v>188</v>
      </c>
      <c r="G26" s="1" t="s">
        <v>72</v>
      </c>
      <c r="H26" s="1" t="s">
        <v>275</v>
      </c>
      <c r="I26" s="1" t="s">
        <v>269</v>
      </c>
      <c r="J26" s="1" t="s">
        <v>39</v>
      </c>
      <c r="K26" s="1" t="s">
        <v>38</v>
      </c>
      <c r="L26" s="1" t="s">
        <v>54</v>
      </c>
      <c r="M26" s="1" t="s">
        <v>38</v>
      </c>
      <c r="N26" s="1" t="s">
        <v>41</v>
      </c>
      <c r="O26" s="1" t="s">
        <v>276</v>
      </c>
      <c r="P26" s="1" t="s">
        <v>38</v>
      </c>
      <c r="Q26" s="1" t="s">
        <v>39</v>
      </c>
      <c r="R26" s="1" t="s">
        <v>38</v>
      </c>
      <c r="S26" s="1" t="s">
        <v>144</v>
      </c>
      <c r="T26" s="1" t="s">
        <v>38</v>
      </c>
      <c r="U26" s="1" t="s">
        <v>114</v>
      </c>
      <c r="V26" s="1" t="s">
        <v>271</v>
      </c>
      <c r="W26" s="1" t="s">
        <v>38</v>
      </c>
      <c r="X26" s="1" t="s">
        <v>80</v>
      </c>
      <c r="Z26" s="2" t="str">
        <f>HYPERLINK("https://www.solarquotes.com.au/wp-content/uploads/2022/05/eo-basic.pdf","EO Basic datasheet")</f>
        <v>EO Basic datasheet</v>
      </c>
      <c r="AA26" s="1" t="s">
        <v>38</v>
      </c>
      <c r="AB26" s="2" t="str">
        <f>HYPERLINK("https://www.solarquotes.com.au/ev-chargers/reviews/eo-review.html","Here")</f>
        <v>Here</v>
      </c>
    </row>
    <row r="27" spans="1:52">
      <c r="A27" s="1" t="s">
        <v>277</v>
      </c>
      <c r="B27" s="1" t="s">
        <v>278</v>
      </c>
      <c r="C27" s="1" t="s">
        <v>279</v>
      </c>
      <c r="D27" s="1" t="s">
        <v>32</v>
      </c>
      <c r="E27" s="1" t="s">
        <v>280</v>
      </c>
      <c r="F27" s="1" t="s">
        <v>281</v>
      </c>
      <c r="G27" s="1" t="s">
        <v>35</v>
      </c>
      <c r="H27" s="1" t="s">
        <v>282</v>
      </c>
      <c r="I27" s="1" t="s">
        <v>283</v>
      </c>
      <c r="J27" s="1" t="s">
        <v>39</v>
      </c>
      <c r="K27" s="1" t="s">
        <v>38</v>
      </c>
      <c r="L27" s="1" t="s">
        <v>284</v>
      </c>
      <c r="M27" s="1" t="s">
        <v>285</v>
      </c>
      <c r="O27" s="1" t="s">
        <v>286</v>
      </c>
      <c r="P27" s="1" t="s">
        <v>287</v>
      </c>
      <c r="Q27" s="1" t="s">
        <v>39</v>
      </c>
      <c r="R27" s="1" t="s">
        <v>39</v>
      </c>
      <c r="S27" s="1" t="s">
        <v>38</v>
      </c>
      <c r="T27" s="1" t="s">
        <v>221</v>
      </c>
      <c r="U27" s="1" t="s">
        <v>43</v>
      </c>
      <c r="V27" s="1" t="s">
        <v>288</v>
      </c>
      <c r="W27" s="1" t="s">
        <v>38</v>
      </c>
      <c r="X27" s="1" t="s">
        <v>57</v>
      </c>
      <c r="Z27" s="2" t="str">
        <f>HYPERLINK("https://www.solarquotes.com.au/wp-content/uploads/2022/05/Schneider-Electric_Schneider-Charge_EVH5A22N2S.pdf","Schneider Charge datasheet")</f>
        <v>Schneider Charge datasheet</v>
      </c>
      <c r="AA27" s="2" t="str">
        <f>HYPERLINK("https://www.solarquotes.com.au/wp-content/uploads/2022/05/eMobility-range-Warranty-Conditions-2024_2-1.pdf","Schneider Charge warranty")</f>
        <v>Schneider Charge warranty</v>
      </c>
      <c r="AB27" s="2" t="str">
        <f>HYPERLINK("https://www.solarquotes.com.au/ev-chargers/reviews/schneider-review.html","Here")</f>
        <v>Here</v>
      </c>
    </row>
    <row r="28" spans="1:52">
      <c r="A28" s="1" t="s">
        <v>289</v>
      </c>
      <c r="B28" s="1" t="s">
        <v>290</v>
      </c>
      <c r="C28" s="1" t="s">
        <v>291</v>
      </c>
      <c r="D28" s="1" t="s">
        <v>205</v>
      </c>
      <c r="E28" s="1" t="s">
        <v>292</v>
      </c>
      <c r="F28" s="1" t="s">
        <v>110</v>
      </c>
      <c r="G28" s="1" t="s">
        <v>35</v>
      </c>
      <c r="H28" s="1" t="s">
        <v>293</v>
      </c>
      <c r="I28" s="1" t="s">
        <v>294</v>
      </c>
      <c r="J28" s="1" t="s">
        <v>39</v>
      </c>
      <c r="K28" s="1" t="s">
        <v>39</v>
      </c>
      <c r="L28" s="1" t="s">
        <v>89</v>
      </c>
      <c r="M28" s="1" t="s">
        <v>295</v>
      </c>
      <c r="N28" s="1" t="s">
        <v>41</v>
      </c>
      <c r="O28" s="1" t="s">
        <v>296</v>
      </c>
      <c r="P28" s="1" t="s">
        <v>39</v>
      </c>
      <c r="Q28" s="1" t="s">
        <v>39</v>
      </c>
      <c r="R28" s="1" t="s">
        <v>39</v>
      </c>
      <c r="S28" s="1" t="s">
        <v>144</v>
      </c>
      <c r="T28" s="1" t="s">
        <v>39</v>
      </c>
      <c r="U28" s="1" t="s">
        <v>172</v>
      </c>
      <c r="V28" s="1" t="s">
        <v>297</v>
      </c>
      <c r="W28" s="1" t="s">
        <v>38</v>
      </c>
      <c r="X28" s="1" t="s">
        <v>80</v>
      </c>
      <c r="Y28" s="1" t="s">
        <v>298</v>
      </c>
      <c r="Z28" s="2" t="str">
        <f>HYPERLINK("https://www.solarquotes.com.au/wp-content/uploads/2022/08/ZJ-beny.pdf","ZJ Beny AC EV Charger datasheet")</f>
        <v>ZJ Beny AC EV Charger datasheet</v>
      </c>
      <c r="AA28" s="2" t="str">
        <f>HYPERLINK("https://www.solarquotes.com.au/wp-content/uploads/2022/08/zj-beny-warranty.pdf","ZJ Beny AC EV Charger warranty")</f>
        <v>ZJ Beny AC EV Charger warranty</v>
      </c>
      <c r="AB28" s="2" t="str">
        <f>HYPERLINK("https://www.solarquotes.com.au/ev-chargers/reviews/zj-beny-review.html","Here")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69</v>
      </c>
      <c r="E29" s="1" t="s">
        <v>70</v>
      </c>
      <c r="F29" s="1" t="s">
        <v>302</v>
      </c>
      <c r="G29" s="1" t="s">
        <v>35</v>
      </c>
      <c r="H29" s="1" t="s">
        <v>303</v>
      </c>
      <c r="I29" s="1" t="s">
        <v>304</v>
      </c>
      <c r="J29" s="1" t="s">
        <v>39</v>
      </c>
      <c r="K29" s="1" t="s">
        <v>39</v>
      </c>
      <c r="L29" s="1" t="s">
        <v>219</v>
      </c>
      <c r="M29" s="1" t="s">
        <v>39</v>
      </c>
      <c r="N29" s="1" t="s">
        <v>144</v>
      </c>
      <c r="O29" s="1" t="s">
        <v>144</v>
      </c>
      <c r="P29" s="1" t="s">
        <v>39</v>
      </c>
      <c r="Q29" s="1" t="s">
        <v>39</v>
      </c>
      <c r="R29" s="1" t="s">
        <v>39</v>
      </c>
      <c r="S29" s="1" t="s">
        <v>38</v>
      </c>
      <c r="T29" s="1" t="s">
        <v>39</v>
      </c>
      <c r="U29" s="1" t="s">
        <v>114</v>
      </c>
      <c r="V29" s="1" t="s">
        <v>305</v>
      </c>
      <c r="W29" s="1" t="s">
        <v>38</v>
      </c>
      <c r="X29" s="1" t="s">
        <v>57</v>
      </c>
      <c r="Z29" s="2" t="str">
        <f>HYPERLINK("https://www.solarquotes.com.au/wp-content/uploads/2022/05/Ocular-IQ-Wallbox-Datasheet-1.pdf","Ocular IQ Solar datasheet")</f>
        <v>Ocular IQ Solar datasheet</v>
      </c>
      <c r="AA29" s="2" t="str">
        <f>HYPERLINK("https://www.solarquotes.com.au/wp-content/uploads/2022/05/Ocular-Warranty.pdf","Ocular IQ Solar warranty")</f>
        <v>Ocular IQ Solar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69</v>
      </c>
      <c r="E30" s="1" t="s">
        <v>309</v>
      </c>
      <c r="F30" s="1" t="s">
        <v>302</v>
      </c>
      <c r="G30" s="1" t="s">
        <v>35</v>
      </c>
      <c r="H30" s="1" t="s">
        <v>310</v>
      </c>
      <c r="I30" s="1" t="s">
        <v>311</v>
      </c>
      <c r="J30" s="1" t="s">
        <v>144</v>
      </c>
      <c r="K30" s="1" t="s">
        <v>38</v>
      </c>
      <c r="L30" s="1" t="s">
        <v>219</v>
      </c>
      <c r="M30" s="1" t="s">
        <v>39</v>
      </c>
      <c r="N30" s="1" t="s">
        <v>312</v>
      </c>
      <c r="O30" s="1" t="s">
        <v>144</v>
      </c>
      <c r="P30" s="1" t="s">
        <v>38</v>
      </c>
      <c r="Q30" s="1" t="s">
        <v>38</v>
      </c>
      <c r="R30" s="1" t="s">
        <v>38</v>
      </c>
      <c r="S30" s="1" t="s">
        <v>38</v>
      </c>
      <c r="T30" s="1" t="s">
        <v>38</v>
      </c>
      <c r="U30" s="1" t="s">
        <v>64</v>
      </c>
      <c r="V30" s="1" t="s">
        <v>305</v>
      </c>
      <c r="W30" s="1" t="s">
        <v>38</v>
      </c>
      <c r="X30" s="1" t="s">
        <v>57</v>
      </c>
      <c r="Z30" s="2" t="str">
        <f>HYPERLINK("https://www.solarquotes.com.au/wp-content/uploads/2022/05/Ocular-Home-Datasheet-1.pdf","Ocular LTE datasheet")</f>
        <v>Ocular LTE datasheet</v>
      </c>
      <c r="AA30" s="2" t="str">
        <f>HYPERLINK("https://www.solarquotes.com.au/wp-content/uploads/2022/05/Ocular-Warranty.pdf","Ocular LTE warranty")</f>
        <v>Ocular LTE warranty</v>
      </c>
      <c r="AB30" s="2" t="str">
        <f>HYPERLINK("https://www.solarquotes.com.au/ev-chargers/reviews/ocular-review.html","Here")</f>
        <v>Here</v>
      </c>
    </row>
    <row r="31" spans="1:52">
      <c r="A31" s="1" t="s">
        <v>313</v>
      </c>
      <c r="B31" s="1" t="s">
        <v>314</v>
      </c>
      <c r="C31" s="1" t="s">
        <v>315</v>
      </c>
      <c r="D31" s="1" t="s">
        <v>205</v>
      </c>
      <c r="E31" s="1" t="s">
        <v>206</v>
      </c>
      <c r="F31" s="1" t="s">
        <v>110</v>
      </c>
      <c r="G31" s="1" t="s">
        <v>258</v>
      </c>
      <c r="H31" s="1" t="s">
        <v>316</v>
      </c>
      <c r="I31" s="1" t="s">
        <v>317</v>
      </c>
      <c r="J31" s="1" t="s">
        <v>38</v>
      </c>
      <c r="K31" s="1" t="s">
        <v>39</v>
      </c>
      <c r="L31" s="1" t="s">
        <v>318</v>
      </c>
      <c r="M31" s="1" t="s">
        <v>39</v>
      </c>
      <c r="O31" s="1" t="s">
        <v>319</v>
      </c>
      <c r="P31" s="1" t="s">
        <v>38</v>
      </c>
      <c r="Q31" s="1" t="s">
        <v>39</v>
      </c>
      <c r="R31" s="1" t="s">
        <v>38</v>
      </c>
      <c r="S31" s="1" t="s">
        <v>38</v>
      </c>
      <c r="T31" s="1" t="s">
        <v>39</v>
      </c>
      <c r="U31" s="1" t="s">
        <v>182</v>
      </c>
      <c r="V31" s="1" t="s">
        <v>320</v>
      </c>
      <c r="W31" s="1" t="s">
        <v>38</v>
      </c>
      <c r="X31" s="1" t="s">
        <v>45</v>
      </c>
      <c r="Z31" s="2" t="str">
        <f>HYPERLINK("https://www.solarquotes.com.au/wp-content/uploads/2022/08/scame-ev-charger.pdf","Scame BE-W Net datasheet")</f>
        <v>Scame BE-W Net datasheet</v>
      </c>
      <c r="AA31" s="2" t="str">
        <f>HYPERLINK("https://www.solarquotes.com.au/wp-content/uploads/2022/08/BE-W2.0-Warranty.pdf","Scame BE-W Net warranty")</f>
        <v>Scame BE-W Net warranty</v>
      </c>
      <c r="AB31" s="2" t="str">
        <f>HYPERLINK("https://www.solarquotes.com.au/ev-chargers/reviews/scame-review.html","Here")</f>
        <v>Here</v>
      </c>
    </row>
    <row r="32" spans="1:52">
      <c r="A32" s="1" t="s">
        <v>321</v>
      </c>
      <c r="B32" s="1" t="s">
        <v>322</v>
      </c>
      <c r="C32" s="1" t="s">
        <v>323</v>
      </c>
      <c r="D32" s="1" t="s">
        <v>205</v>
      </c>
      <c r="E32" s="1" t="s">
        <v>324</v>
      </c>
      <c r="F32" s="1" t="s">
        <v>110</v>
      </c>
      <c r="G32" s="1" t="s">
        <v>35</v>
      </c>
      <c r="H32" s="1" t="s">
        <v>325</v>
      </c>
      <c r="I32" s="1" t="s">
        <v>311</v>
      </c>
      <c r="J32" s="1" t="s">
        <v>326</v>
      </c>
      <c r="K32" s="1" t="s">
        <v>326</v>
      </c>
      <c r="L32" s="1" t="s">
        <v>327</v>
      </c>
      <c r="M32" s="1" t="s">
        <v>328</v>
      </c>
      <c r="N32" s="1" t="s">
        <v>210</v>
      </c>
      <c r="O32" s="1" t="s">
        <v>329</v>
      </c>
      <c r="P32" s="1" t="s">
        <v>39</v>
      </c>
      <c r="Q32" s="1" t="s">
        <v>39</v>
      </c>
      <c r="R32" s="1" t="s">
        <v>38</v>
      </c>
      <c r="S32" s="1" t="s">
        <v>38</v>
      </c>
      <c r="T32" s="1" t="s">
        <v>38</v>
      </c>
      <c r="U32" s="1" t="s">
        <v>78</v>
      </c>
      <c r="V32" s="1" t="s">
        <v>330</v>
      </c>
      <c r="W32" s="1" t="s">
        <v>38</v>
      </c>
      <c r="X32" s="1" t="s">
        <v>80</v>
      </c>
      <c r="Z32" s="2" t="str">
        <f>HYPERLINK("https://www.solarquotes.com.au/wp-content/uploads/2023/08/EV-Charger-Datasheet.pdf","Soltaro EV Charger datasheet")</f>
        <v>Soltaro EV Charger datasheet</v>
      </c>
      <c r="AA32" s="2" t="str">
        <f>HYPERLINK("https://www.solarquotes.com.au/wp-content/uploads/2023/08/EVCSTR010-Manual.pdf","Soltaro EV Charger warranty")</f>
        <v>Soltaro EV Charger warranty</v>
      </c>
      <c r="AB32" s="2" t="str">
        <f>HYPERLINK("https://www.solarquotes.com.au/inverters/soltaro-review.html","Here")</f>
        <v>Here</v>
      </c>
    </row>
    <row r="33" spans="1:52">
      <c r="A33" s="1" t="s">
        <v>331</v>
      </c>
      <c r="B33" s="1" t="s">
        <v>332</v>
      </c>
      <c r="C33" s="1" t="s">
        <v>333</v>
      </c>
      <c r="D33" s="1" t="s">
        <v>119</v>
      </c>
      <c r="E33" s="1" t="s">
        <v>334</v>
      </c>
      <c r="F33" s="1" t="s">
        <v>120</v>
      </c>
      <c r="G33" s="1" t="s">
        <v>335</v>
      </c>
      <c r="H33" s="1" t="s">
        <v>336</v>
      </c>
      <c r="I33" s="1" t="s">
        <v>337</v>
      </c>
      <c r="J33" s="1" t="s">
        <v>338</v>
      </c>
      <c r="K33" s="1" t="s">
        <v>339</v>
      </c>
      <c r="L33" s="1" t="s">
        <v>340</v>
      </c>
      <c r="M33" s="1" t="s">
        <v>38</v>
      </c>
      <c r="O33" s="1" t="s">
        <v>341</v>
      </c>
      <c r="P33" s="1" t="s">
        <v>342</v>
      </c>
      <c r="Q33" s="1" t="s">
        <v>39</v>
      </c>
      <c r="R33" s="1" t="s">
        <v>39</v>
      </c>
      <c r="S33" s="1" t="s">
        <v>342</v>
      </c>
      <c r="T33" s="1" t="s">
        <v>342</v>
      </c>
      <c r="U33" s="1" t="s">
        <v>114</v>
      </c>
      <c r="V33" s="1" t="s">
        <v>343</v>
      </c>
      <c r="W33" s="1" t="s">
        <v>38</v>
      </c>
      <c r="X33" s="1" t="s">
        <v>57</v>
      </c>
      <c r="Z33" s="2" t="str">
        <f>HYPERLINK("https://www.solarquotes.com.au/wp-content/uploads/2024/03/weidmuller-AC-smart.pdf","Weidmuller AC SMART datasheet")</f>
        <v>Weidmuller AC SMART datasheet</v>
      </c>
      <c r="AA33" s="2" t="str">
        <f>HYPERLINK("https://www.solarquotes.com.au/wp-content/uploads/2024/03/2-years-warranty-mobility-concepts-products.pdf","Weidmuller AC SMART warranty")</f>
        <v>Weidmuller AC SMART warranty</v>
      </c>
      <c r="AB33" s="2" t="str">
        <f>HYPERLINK("https://www.solarquotes.com.au/ev-chargers/reviews/weidmuller-review.html","Here")</f>
        <v>Here</v>
      </c>
    </row>
    <row r="34" spans="1:52">
      <c r="A34" s="1" t="s">
        <v>344</v>
      </c>
      <c r="B34" s="1" t="s">
        <v>345</v>
      </c>
      <c r="C34" s="1" t="s">
        <v>48</v>
      </c>
      <c r="D34" s="1" t="s">
        <v>32</v>
      </c>
      <c r="E34" s="1" t="s">
        <v>346</v>
      </c>
      <c r="F34" s="1" t="s">
        <v>97</v>
      </c>
      <c r="G34" s="1" t="s">
        <v>347</v>
      </c>
      <c r="H34" s="1" t="s">
        <v>348</v>
      </c>
      <c r="I34" s="1" t="s">
        <v>260</v>
      </c>
      <c r="J34" s="1" t="s">
        <v>349</v>
      </c>
      <c r="K34" s="1" t="s">
        <v>39</v>
      </c>
      <c r="L34" s="1" t="s">
        <v>350</v>
      </c>
      <c r="M34" s="1" t="s">
        <v>351</v>
      </c>
      <c r="O34" s="1" t="s">
        <v>352</v>
      </c>
      <c r="P34" s="1" t="s">
        <v>39</v>
      </c>
      <c r="Q34" s="1" t="s">
        <v>39</v>
      </c>
      <c r="R34" s="1" t="s">
        <v>39</v>
      </c>
      <c r="S34" s="1" t="s">
        <v>39</v>
      </c>
      <c r="T34" s="1" t="s">
        <v>353</v>
      </c>
      <c r="U34" s="1" t="s">
        <v>78</v>
      </c>
      <c r="V34" s="1" t="s">
        <v>354</v>
      </c>
      <c r="W34" s="1" t="s">
        <v>38</v>
      </c>
      <c r="X34" s="1" t="s">
        <v>57</v>
      </c>
      <c r="Y34" s="1" t="s">
        <v>355</v>
      </c>
      <c r="Z34" s="2" t="str">
        <f>HYPERLINK("https://www.solarquotes.com.au/wp-content/uploads/2023/05/evos-fleet22-specifications.pdf","EVOS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  <row r="35" spans="1:52">
      <c r="A35" s="1" t="s">
        <v>356</v>
      </c>
      <c r="B35" s="1" t="s">
        <v>357</v>
      </c>
      <c r="C35" s="1" t="s">
        <v>358</v>
      </c>
      <c r="D35" s="1" t="s">
        <v>166</v>
      </c>
      <c r="E35" s="1" t="s">
        <v>359</v>
      </c>
      <c r="F35" s="1" t="s">
        <v>97</v>
      </c>
      <c r="G35" s="1" t="s">
        <v>347</v>
      </c>
      <c r="H35" s="1" t="s">
        <v>360</v>
      </c>
      <c r="I35" s="1" t="s">
        <v>361</v>
      </c>
      <c r="J35" s="1" t="s">
        <v>349</v>
      </c>
      <c r="K35" s="1" t="s">
        <v>39</v>
      </c>
      <c r="L35" s="1" t="s">
        <v>362</v>
      </c>
      <c r="M35" s="1" t="s">
        <v>351</v>
      </c>
      <c r="O35" s="1" t="s">
        <v>352</v>
      </c>
      <c r="P35" s="1" t="s">
        <v>39</v>
      </c>
      <c r="Q35" s="1" t="s">
        <v>39</v>
      </c>
      <c r="R35" s="1" t="s">
        <v>39</v>
      </c>
      <c r="S35" s="1" t="s">
        <v>38</v>
      </c>
      <c r="T35" s="1" t="s">
        <v>353</v>
      </c>
      <c r="U35" s="1" t="s">
        <v>78</v>
      </c>
      <c r="V35" s="1" t="s">
        <v>354</v>
      </c>
      <c r="W35" s="1" t="s">
        <v>38</v>
      </c>
      <c r="X35" s="1" t="s">
        <v>57</v>
      </c>
      <c r="Y35" s="1" t="s">
        <v>355</v>
      </c>
      <c r="Z35" s="2" t="str">
        <f>HYPERLINK("https://www.solarquotes.com.au/wp-content/uploads/2024/09/evos-sb7-specifications.pdf","EVOS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205</v>
      </c>
      <c r="E36" s="1" t="s">
        <v>366</v>
      </c>
      <c r="F36" s="1" t="s">
        <v>110</v>
      </c>
      <c r="G36" s="1" t="s">
        <v>35</v>
      </c>
      <c r="H36" s="1" t="s">
        <v>367</v>
      </c>
      <c r="I36" s="1" t="s">
        <v>368</v>
      </c>
      <c r="J36" s="1" t="s">
        <v>38</v>
      </c>
      <c r="K36" s="1" t="s">
        <v>38</v>
      </c>
      <c r="L36" s="1" t="s">
        <v>209</v>
      </c>
      <c r="M36" s="1" t="s">
        <v>101</v>
      </c>
      <c r="O36" s="1" t="s">
        <v>369</v>
      </c>
      <c r="P36" s="1" t="s">
        <v>39</v>
      </c>
      <c r="Q36" s="1" t="s">
        <v>39</v>
      </c>
      <c r="R36" s="1" t="s">
        <v>39</v>
      </c>
      <c r="S36" s="1" t="s">
        <v>103</v>
      </c>
      <c r="T36" s="1" t="s">
        <v>39</v>
      </c>
      <c r="U36" s="1" t="s">
        <v>78</v>
      </c>
      <c r="V36" s="1" t="s">
        <v>370</v>
      </c>
      <c r="W36" s="1" t="s">
        <v>38</v>
      </c>
      <c r="X36" s="1" t="s">
        <v>80</v>
      </c>
      <c r="Z36" s="1" t="s">
        <v>38</v>
      </c>
      <c r="AA36" s="1" t="s">
        <v>38</v>
      </c>
      <c r="AB36" s="2" t="str">
        <f>HYPERLINK("https://www.solarquotes.com.au/ev-chargers/reviews/anker-solix-review.html","Here")</f>
        <v>Here</v>
      </c>
    </row>
    <row r="37" spans="1:52">
      <c r="A37" s="1" t="s">
        <v>371</v>
      </c>
      <c r="B37" s="1" t="s">
        <v>372</v>
      </c>
      <c r="C37" s="1" t="s">
        <v>373</v>
      </c>
      <c r="D37" s="1" t="s">
        <v>166</v>
      </c>
      <c r="E37" s="1" t="s">
        <v>374</v>
      </c>
      <c r="F37" s="1" t="s">
        <v>97</v>
      </c>
      <c r="G37" s="1" t="s">
        <v>35</v>
      </c>
      <c r="H37" s="1" t="s">
        <v>375</v>
      </c>
      <c r="I37" s="1" t="s">
        <v>376</v>
      </c>
      <c r="J37" s="1" t="s">
        <v>38</v>
      </c>
      <c r="K37" s="1" t="s">
        <v>38</v>
      </c>
      <c r="L37" s="1" t="s">
        <v>209</v>
      </c>
      <c r="M37" s="1" t="s">
        <v>101</v>
      </c>
      <c r="O37" s="1" t="s">
        <v>102</v>
      </c>
      <c r="P37" s="1" t="s">
        <v>38</v>
      </c>
      <c r="Q37" s="1" t="s">
        <v>39</v>
      </c>
      <c r="R37" s="1" t="s">
        <v>39</v>
      </c>
      <c r="S37" s="1" t="s">
        <v>38</v>
      </c>
      <c r="T37" s="1" t="s">
        <v>39</v>
      </c>
      <c r="U37" s="1" t="s">
        <v>377</v>
      </c>
      <c r="V37" s="1" t="s">
        <v>378</v>
      </c>
      <c r="W37" s="1" t="s">
        <v>38</v>
      </c>
      <c r="X37" s="1" t="s">
        <v>379</v>
      </c>
      <c r="Z37" s="2" t="str">
        <f>HYPERLINK("https://www.solarquotes.com.au/wp-content/uploads/2025/12/ev-switch-manual.pdf","EV Switch datasheet")</f>
        <v>EV Switch datasheet</v>
      </c>
      <c r="AA37" s="2" t="str">
        <f>HYPERLINK("https://www.solarquotes.com.au/wp-content/uploads/2025/12/ev-switch-manual.pdf","EV Switch warranty")</f>
        <v>EV Switch warranty</v>
      </c>
      <c r="AB37" s="2" t="str">
        <f>HYPERLINK("https://www.solarquotes.com.au/ev-chargers/reviews/ev-switch-review.html","Here")</f>
        <v>Here</v>
      </c>
    </row>
    <row r="38" spans="1:52">
      <c r="A38" s="1" t="s">
        <v>380</v>
      </c>
      <c r="B38" s="1" t="s">
        <v>381</v>
      </c>
      <c r="C38" s="1" t="s">
        <v>382</v>
      </c>
      <c r="D38" s="1" t="s">
        <v>205</v>
      </c>
      <c r="E38" s="1" t="s">
        <v>383</v>
      </c>
      <c r="F38" s="1" t="s">
        <v>110</v>
      </c>
      <c r="G38" s="1" t="s">
        <v>35</v>
      </c>
      <c r="H38" s="1" t="s">
        <v>384</v>
      </c>
      <c r="I38" s="1" t="s">
        <v>260</v>
      </c>
      <c r="J38" s="1" t="s">
        <v>39</v>
      </c>
      <c r="K38" s="1" t="s">
        <v>38</v>
      </c>
      <c r="L38" s="1" t="s">
        <v>385</v>
      </c>
      <c r="M38" s="1" t="s">
        <v>101</v>
      </c>
      <c r="O38" s="1" t="s">
        <v>102</v>
      </c>
      <c r="P38" s="1" t="s">
        <v>39</v>
      </c>
      <c r="Q38" s="1" t="s">
        <v>39</v>
      </c>
      <c r="R38" s="1" t="s">
        <v>39</v>
      </c>
      <c r="S38" s="1" t="s">
        <v>38</v>
      </c>
      <c r="T38" s="1" t="s">
        <v>39</v>
      </c>
      <c r="U38" s="1" t="s">
        <v>377</v>
      </c>
      <c r="V38" s="1" t="s">
        <v>386</v>
      </c>
      <c r="W38" s="1" t="s">
        <v>38</v>
      </c>
      <c r="X38" s="1" t="s">
        <v>80</v>
      </c>
      <c r="Z38" s="2" t="str">
        <f>HYPERLINK("https://www.solarquotes.com.au/wp-content/uploads/2025/12/solax-ev-charger.pdf","Yes")</f>
        <v>Yes</v>
      </c>
      <c r="AA38" s="2" t="str">
        <f>HYPERLINK("https://www.solarquotes.com.au/wp-content/uploads/2020/11/2025-au-warranty-terms-conditions.pdf","Yes")</f>
        <v>Yes</v>
      </c>
      <c r="AB38" s="2" t="str">
        <f>HYPERLINK("https://www.solarquotes.com.au/ev-chargers/reviews/solax-power-review.html","Here")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Fronius Wattpilot Flex Home datasheet" display="Fronius Wattpilot Flex Home datasheet"/>
    <hyperlink ref="AA5" r:id="rId_hyperlink_9" tooltip="Fronius Wattpilot warranty" display="Fronius Wattpilot warranty"/>
    <hyperlink ref="AB5" r:id="rId_hyperlink_10" tooltip="Here" display="Here"/>
    <hyperlink ref="Z6" r:id="rId_hyperlink_11" tooltip="Zappi datasheet" display="Zappi datasheet"/>
    <hyperlink ref="AA6" r:id="rId_hyperlink_12" tooltip="Zappi warranty" display="Zappi warranty"/>
    <hyperlink ref="AB6" r:id="rId_hyperlink_13" tooltip="Here" display="Here"/>
    <hyperlink ref="Z7" r:id="rId_hyperlink_14" tooltip="Goodwe HCA datasheet" display="Goodwe HCA datasheet"/>
    <hyperlink ref="AA7" r:id="rId_hyperlink_15" tooltip="Goodwe HCA warranty" display="Goodwe HCA warranty"/>
    <hyperlink ref="AB7" r:id="rId_hyperlink_16" tooltip="Here" display="Here"/>
    <hyperlink ref="Z8" r:id="rId_hyperlink_17" tooltip="Yes" display="Yes"/>
    <hyperlink ref="AA8" r:id="rId_hyperlink_18" tooltip="Yes" display="Yes"/>
    <hyperlink ref="AB8" r:id="rId_hyperlink_19" tooltip="Here" display="Here"/>
    <hyperlink ref="Z9" r:id="rId_hyperlink_20" tooltip="SolarEdge ONE EV Charger datasheet" display="SolarEdge ONE EV Charger datasheet"/>
    <hyperlink ref="AA9" r:id="rId_hyperlink_21" tooltip="SolarEdge ONE EV Charger warranty" display="SolarEdge ONE EV Charger warranty"/>
    <hyperlink ref="AB9" r:id="rId_hyperlink_22" tooltip="Here" display="Here"/>
    <hyperlink ref="Z10" r:id="rId_hyperlink_23" tooltip="Sigenergy AC EV Charger datasheet" display="Sigenergy AC EV Charger datasheet"/>
    <hyperlink ref="AA10" r:id="rId_hyperlink_24" tooltip="Sigenergy AC EV Charger warranty" display="Sigenergy AC EV Charger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Victron EV Charging Station datasheet" display="Victron EV Charging Station datasheet"/>
    <hyperlink ref="AA12" r:id="rId_hyperlink_30" tooltip="Victron EV Charging Station warranty" display="Victron EV Charging Station warranty"/>
    <hyperlink ref="AB12" r:id="rId_hyperlink_31" tooltip="Here" display="Here"/>
    <hyperlink ref="Z13" r:id="rId_hyperlink_32" tooltip="EVNex E2 datasheet" display="EVNex E2 datasheet"/>
    <hyperlink ref="AA13" r:id="rId_hyperlink_33" tooltip="EVNex E2 warranty" display="EVNex E2 warranty"/>
    <hyperlink ref="AB13" r:id="rId_hyperlink_34" tooltip="Here" display="Here"/>
    <hyperlink ref="Z14" r:id="rId_hyperlink_35" tooltip="Ohme Home Pro datasheet" display="Ohme Home Pro datasheet"/>
    <hyperlink ref="AA14" r:id="rId_hyperlink_36" tooltip="Ohme Home Pro warranty" display="Ohme Home Pro warranty"/>
    <hyperlink ref="AB14" r:id="rId_hyperlink_37" tooltip="Here" display="Here"/>
    <hyperlink ref="Z15" r:id="rId_hyperlink_38" tooltip="Ohme ePod datasheet" display="Ohme ePod datasheet"/>
    <hyperlink ref="AA15" r:id="rId_hyperlink_39" tooltip="Ohme ePod warranty" display="Ohme ePod warranty"/>
    <hyperlink ref="AB15" r:id="rId_hyperlink_40" tooltip="Here" display="Here"/>
    <hyperlink ref="Z16" r:id="rId_hyperlink_41" tooltip="Wallbox Pulsar Max datasheet" display="Wallbox Pulsar Max datasheet"/>
    <hyperlink ref="AA16" r:id="rId_hyperlink_42" tooltip="Wallbox Pulsar Max warranty" display="Wallbox Pulsar Max warranty"/>
    <hyperlink ref="AB16" r:id="rId_hyperlink_43" tooltip="Here" display="Here"/>
    <hyperlink ref="Z17" r:id="rId_hyperlink_44" tooltip="Wallbox Pulsar Plus datasheet" display="Wallbox Pulsar Plus datasheet"/>
    <hyperlink ref="AA17" r:id="rId_hyperlink_45" tooltip="Wallbox Pulsar Plus warranty" display="Wallbox Pulsar Plus warranty"/>
    <hyperlink ref="AB17" r:id="rId_hyperlink_46" tooltip="Here" display="Here"/>
    <hyperlink ref="Z18" r:id="rId_hyperlink_47" tooltip="iStore EV Charger datasheet" display="iStore EV Charger datasheet"/>
    <hyperlink ref="AA18" r:id="rId_hyperlink_48" tooltip="iStore EV Charger warranty" display="iStore EV Charger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Smappee EV Wall datasheet" display="Smappee EV Wall datasheet"/>
    <hyperlink ref="AB21" r:id="rId_hyperlink_57" tooltip="Here" display="Here"/>
    <hyperlink ref="Z22" r:id="rId_hyperlink_58" tooltip="Teltonika TeltoCharge datasheet" display="Teltonika TeltoCharge datasheet"/>
    <hyperlink ref="AA22" r:id="rId_hyperlink_59" tooltip="Teltonika TeltoCharge warranty" display="Teltonika TeltoCharge warranty"/>
    <hyperlink ref="AB22" r:id="rId_hyperlink_60" tooltip="Here" display="Here"/>
    <hyperlink ref="Z23" r:id="rId_hyperlink_61" tooltip="Yes" display="Yes"/>
    <hyperlink ref="AA23" r:id="rId_hyperlink_62" tooltip="Yes" display="Yes"/>
    <hyperlink ref="AB23" r:id="rId_hyperlink_63" tooltip="Here" display="Here"/>
    <hyperlink ref="Z24" r:id="rId_hyperlink_64" tooltip="ABB Terra Wallbox datasheet" display="ABB Terra Wallbox datasheet"/>
    <hyperlink ref="AA24" r:id="rId_hyperlink_65" tooltip="ABB Terra Wallbox warranty" display="ABB Terra Wallbox warranty"/>
    <hyperlink ref="AB24" r:id="rId_hyperlink_66" tooltip="Here" display="Here"/>
    <hyperlink ref="Z25" r:id="rId_hyperlink_67" tooltip="EO Mini Pro 2 datasheet" display="EO Mini Pro 2 datasheet"/>
    <hyperlink ref="AB25" r:id="rId_hyperlink_68" tooltip="Here" display="Here"/>
    <hyperlink ref="Z26" r:id="rId_hyperlink_69" tooltip="EO Basic datasheet" display="EO Basic datasheet"/>
    <hyperlink ref="AB26" r:id="rId_hyperlink_70" tooltip="Here" display="Here"/>
    <hyperlink ref="Z27" r:id="rId_hyperlink_71" tooltip="Schneider Charge datasheet" display="Schneider Charge datasheet"/>
    <hyperlink ref="AA27" r:id="rId_hyperlink_72" tooltip="Schneider Charge warranty" display="Schneider Charge warranty"/>
    <hyperlink ref="AB27" r:id="rId_hyperlink_73" tooltip="Here" display="Here"/>
    <hyperlink ref="Z28" r:id="rId_hyperlink_74" tooltip="ZJ Beny AC EV Charger datasheet" display="ZJ Beny AC EV Charger datasheet"/>
    <hyperlink ref="AA28" r:id="rId_hyperlink_75" tooltip="ZJ Beny AC EV Charger warranty" display="ZJ Beny AC EV Charger warranty"/>
    <hyperlink ref="AB28" r:id="rId_hyperlink_76" tooltip="Here" display="Here"/>
    <hyperlink ref="Z29" r:id="rId_hyperlink_77" tooltip="Ocular IQ Solar datasheet" display="Ocular IQ Solar datasheet"/>
    <hyperlink ref="AA29" r:id="rId_hyperlink_78" tooltip="Ocular IQ Solar warranty" display="Ocular IQ Solar warranty"/>
    <hyperlink ref="AB29" r:id="rId_hyperlink_79" tooltip="Here" display="Here"/>
    <hyperlink ref="Z30" r:id="rId_hyperlink_80" tooltip="Ocular LTE datasheet" display="Ocular LTE datasheet"/>
    <hyperlink ref="AA30" r:id="rId_hyperlink_81" tooltip="Ocular LTE warranty" display="Ocular LTE warranty"/>
    <hyperlink ref="AB30" r:id="rId_hyperlink_82" tooltip="Here" display="Here"/>
    <hyperlink ref="Z31" r:id="rId_hyperlink_83" tooltip="Scame BE-W Net datasheet" display="Scame BE-W Net datasheet"/>
    <hyperlink ref="AA31" r:id="rId_hyperlink_84" tooltip="Scame BE-W Net warranty" display="Scame BE-W Net warranty"/>
    <hyperlink ref="AB31" r:id="rId_hyperlink_85" tooltip="Here" display="Here"/>
    <hyperlink ref="Z32" r:id="rId_hyperlink_86" tooltip="Soltaro EV Charger datasheet" display="Soltaro EV Charger datasheet"/>
    <hyperlink ref="AA32" r:id="rId_hyperlink_87" tooltip="Soltaro EV Charger warranty" display="Soltaro EV Charger warranty"/>
    <hyperlink ref="AB32" r:id="rId_hyperlink_88" tooltip="Here" display="Here"/>
    <hyperlink ref="Z33" r:id="rId_hyperlink_89" tooltip="Weidmuller AC SMART datasheet" display="Weidmuller AC SMART datasheet"/>
    <hyperlink ref="AA33" r:id="rId_hyperlink_90" tooltip="Weidmuller AC SMART warranty" display="Weidmuller AC SMART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  <hyperlink ref="Z35" r:id="rId_hyperlink_95" tooltip="EVOS Fleet22 datasheet" display="EVOS Fleet22 datasheet"/>
    <hyperlink ref="AA35" r:id="rId_hyperlink_96" tooltip="EVOS Fleet22 warranty" display="EVOS Fleet22 warranty"/>
    <hyperlink ref="AB35" r:id="rId_hyperlink_97" tooltip="Here" display="Here"/>
    <hyperlink ref="AB36" r:id="rId_hyperlink_98" tooltip="Here" display="Here"/>
    <hyperlink ref="Z37" r:id="rId_hyperlink_99" tooltip="EV Switch datasheet" display="EV Switch datasheet"/>
    <hyperlink ref="AA37" r:id="rId_hyperlink_100" tooltip="EV Switch warranty" display="EV Switch warranty"/>
    <hyperlink ref="AB37" r:id="rId_hyperlink_101" tooltip="Here" display="Here"/>
    <hyperlink ref="Z38" r:id="rId_hyperlink_102" tooltip="Yes" display="Yes"/>
    <hyperlink ref="AA38" r:id="rId_hyperlink_103" tooltip="Yes" display="Yes"/>
    <hyperlink ref="AB38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2026-04-14T22:30:43+00:00</dcterms:created>
  <dcterms:modified xsi:type="dcterms:W3CDTF">2026-04-14T22:30:43+00:00</dcterms:modified>
  <dc:title>Untitled Spreadsheet</dc:title>
  <dc:description/>
  <dc:subject/>
  <cp:keywords/>
  <cp:category/>
</cp:coreProperties>
</file>