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<sst xmlns="http://schemas.openxmlformats.org/spreadsheetml/2006/main" uniqueCount="409">
  <si>
    <t>Generated by SolarQuotes.com.au:</t>
  </si>
  <si>
    <t>Product Name</t>
  </si>
  <si>
    <t>Product variant</t>
  </si>
  <si>
    <t>Price (Approx. AUD price RRP inc. GST)</t>
  </si>
  <si>
    <t>Single phase or three phase?</t>
  </si>
  <si>
    <t>Rated power</t>
  </si>
  <si>
    <t>Rated current</t>
  </si>
  <si>
    <t>Country of manufacture</t>
  </si>
  <si>
    <t>Enclosure dimensions</t>
  </si>
  <si>
    <t>Weight</t>
  </si>
  <si>
    <t>PIN/physical lock?</t>
  </si>
  <si>
    <t>Multi-user support</t>
  </si>
  <si>
    <t>Charge cable length</t>
  </si>
  <si>
    <t>Display</t>
  </si>
  <si>
    <t>Standby power consumption</t>
  </si>
  <si>
    <t>Charging modes</t>
  </si>
  <si>
    <t>Solar Smart Charging</t>
  </si>
  <si>
    <t>Internet connection?</t>
  </si>
  <si>
    <t>App control</t>
  </si>
  <si>
    <t>3 to 1 phase smart switching</t>
  </si>
  <si>
    <t>OCPP1.6 compatible?</t>
  </si>
  <si>
    <t>IP rating</t>
  </si>
  <si>
    <t>Operating temperature</t>
  </si>
  <si>
    <t>Bi-directional?</t>
  </si>
  <si>
    <t>Warranty (years)</t>
  </si>
  <si>
    <t>Notes</t>
  </si>
  <si>
    <t>Datasheet Supplied?</t>
  </si>
  <si>
    <t>Warranty Supplied?</t>
  </si>
  <si>
    <t>More information on brand</t>
  </si>
  <si>
    <t>myenergi Zappi</t>
  </si>
  <si>
    <t xml:space="preserve">Zappi single-phase
Zappi three-phase
</t>
  </si>
  <si>
    <t>$1,595
$1,895</t>
  </si>
  <si>
    <t>Single-phase
Three-phase</t>
  </si>
  <si>
    <t>7.4 kW
22 kW</t>
  </si>
  <si>
    <t xml:space="preserve">32A 
32A 
</t>
  </si>
  <si>
    <t>United Kingdom</t>
  </si>
  <si>
    <t>439 x 282 x 122mm</t>
  </si>
  <si>
    <t>5.5 kg</t>
  </si>
  <si>
    <t>Yes</t>
  </si>
  <si>
    <t>No</t>
  </si>
  <si>
    <t>6.5 meters</t>
  </si>
  <si>
    <t>3W</t>
  </si>
  <si>
    <t>3 mode - Eco, Eco+, Fast</t>
  </si>
  <si>
    <t>IP 65</t>
  </si>
  <si>
    <t>-25°C to +40°C</t>
  </si>
  <si>
    <t>3 years</t>
  </si>
  <si>
    <t>Sigenergy AC EV Charger</t>
  </si>
  <si>
    <t xml:space="preserve">Sigen EVAC 7
Sigen EVAC 11
Sigen EVAC 22
</t>
  </si>
  <si>
    <t>$1,200
$1,300
$1,500</t>
  </si>
  <si>
    <t>Single phase
Three phase
Three phase</t>
  </si>
  <si>
    <t>7 kW
11 kW
22 kW</t>
  </si>
  <si>
    <t>32A
16A
32A</t>
  </si>
  <si>
    <t>China</t>
  </si>
  <si>
    <t>234 x 384 x 126</t>
  </si>
  <si>
    <t>6.4 kg</t>
  </si>
  <si>
    <t>RFID</t>
  </si>
  <si>
    <t>5 m</t>
  </si>
  <si>
    <t>LED</t>
  </si>
  <si>
    <t>100% PV charging / Solar boost charging / Fast charging</t>
  </si>
  <si>
    <t>-30 - +55 °C</t>
  </si>
  <si>
    <t>Sigenstor EV DC charging module</t>
  </si>
  <si>
    <t xml:space="preserve">SigenStor EVDC 12.5
SigenStor EVDC 25
</t>
  </si>
  <si>
    <t>$6,700
$8,600</t>
  </si>
  <si>
    <t>Both
Both</t>
  </si>
  <si>
    <t>12.5 kW
25 kW</t>
  </si>
  <si>
    <t>40A
80A</t>
  </si>
  <si>
    <t>700 x 270 x 260</t>
  </si>
  <si>
    <t>40 kg</t>
  </si>
  <si>
    <t>5 / 7.5 m</t>
  </si>
  <si>
    <t>Fast, eco</t>
  </si>
  <si>
    <t>IP 66</t>
  </si>
  <si>
    <t>-30 - +60 °C</t>
  </si>
  <si>
    <t xml:space="preserve">Module of the Sigenstor all-in-one battery. Must be paired with the Sigen Energy Controller (inverter). </t>
  </si>
  <si>
    <t>Ocular IQ Solar</t>
  </si>
  <si>
    <t xml:space="preserve">IOCAH10R-7S / IOCAH10R-7T
IOCAH10R-22S / IOCAH10R-22T
</t>
  </si>
  <si>
    <t>$1,400
$1,550</t>
  </si>
  <si>
    <t>7 kW
22 kW</t>
  </si>
  <si>
    <t>32 A
 32 A</t>
  </si>
  <si>
    <t>269 x 360 x 146 mm</t>
  </si>
  <si>
    <t>7.6 kg</t>
  </si>
  <si>
    <t>5 meters</t>
  </si>
  <si>
    <t>Unknown - manufacturer unresponsive</t>
  </si>
  <si>
    <t>IP 54</t>
  </si>
  <si>
    <t>-30 ºC to 50 ºC</t>
  </si>
  <si>
    <t>2 years</t>
  </si>
  <si>
    <t>Ocular LTE</t>
  </si>
  <si>
    <t xml:space="preserve">OC20-BC-7.2KW
OC20-BC-22KW
</t>
  </si>
  <si>
    <t>$899
$1,200</t>
  </si>
  <si>
    <t>7.6 kW
22 kW</t>
  </si>
  <si>
    <t>295 x 195 x 65 mm</t>
  </si>
  <si>
    <t>8 kg</t>
  </si>
  <si>
    <t>&lt; 8W</t>
  </si>
  <si>
    <t>Tesla Gen 3 Wall Connector</t>
  </si>
  <si>
    <t xml:space="preserve">Gen 3 Wall Connector 
</t>
  </si>
  <si>
    <t>$800</t>
  </si>
  <si>
    <t>Both</t>
  </si>
  <si>
    <t>7 kW (1 ph),
22 kW (3 ph)</t>
  </si>
  <si>
    <t>32A per phase</t>
  </si>
  <si>
    <t>345 x 155 x 110 mm</t>
  </si>
  <si>
    <t>6.8 kg</t>
  </si>
  <si>
    <t>7.3 meters</t>
  </si>
  <si>
    <t>&lt; 5W</t>
  </si>
  <si>
    <t>Fast, scheduled</t>
  </si>
  <si>
    <t>IP 55</t>
  </si>
  <si>
    <t>-30 °C to 50 °C</t>
  </si>
  <si>
    <t>4 years</t>
  </si>
  <si>
    <t>EV Switch</t>
  </si>
  <si>
    <t xml:space="preserve">EVS-AC-070H-01
</t>
  </si>
  <si>
    <t>$699</t>
  </si>
  <si>
    <t>Single phase</t>
  </si>
  <si>
    <t>7kW</t>
  </si>
  <si>
    <t>32A</t>
  </si>
  <si>
    <t>344 x 192 x 100 mm</t>
  </si>
  <si>
    <t>2.4 kg</t>
  </si>
  <si>
    <t>7 meters</t>
  </si>
  <si>
    <t>Solar-only, fast</t>
  </si>
  <si>
    <t>IP65</t>
  </si>
  <si>
    <t>-30 to +50°C</t>
  </si>
  <si>
    <t>1 year</t>
  </si>
  <si>
    <t>GoodWe HCA Series</t>
  </si>
  <si>
    <t xml:space="preserve">GW7K-HCA
GW11K-HCA
GW22K-HCA
</t>
  </si>
  <si>
    <t>$850
$950
$1100</t>
  </si>
  <si>
    <t xml:space="preserve">Single phase
Three phase
Three Phase </t>
  </si>
  <si>
    <t>32 A
16 A
32 A</t>
  </si>
  <si>
    <t>208 × 450 × 150</t>
  </si>
  <si>
    <t>6 kg</t>
  </si>
  <si>
    <t>6 meters</t>
  </si>
  <si>
    <t>Fast charge, charging from PV only and charging from PV &amp; Battery only.</t>
  </si>
  <si>
    <t>Yes - only if paired with a Goodwe inverter</t>
  </si>
  <si>
    <t>-30 ~ +50 C</t>
  </si>
  <si>
    <t>Sungrow AC22E-01</t>
  </si>
  <si>
    <t xml:space="preserve">AC22E-01
</t>
  </si>
  <si>
    <t>$950</t>
  </si>
  <si>
    <t>22kW</t>
  </si>
  <si>
    <t>214 x 346 x 125 mm</t>
  </si>
  <si>
    <t>6.6 kg</t>
  </si>
  <si>
    <t>5m / 7m</t>
  </si>
  <si>
    <t>TBD</t>
  </si>
  <si>
    <t>-30 ℃ - 50 ℃</t>
  </si>
  <si>
    <t>Wallbox Pulsar Max</t>
  </si>
  <si>
    <t xml:space="preserve">Pulsar Max single phase
Pulsar Max three phase
</t>
  </si>
  <si>
    <t>$1,400
$1,650</t>
  </si>
  <si>
    <t xml:space="preserve">7.4 kW
22 kW </t>
  </si>
  <si>
    <t>32 A
32 A</t>
  </si>
  <si>
    <t>Spain</t>
  </si>
  <si>
    <t>198 x 201 x 99 mm</t>
  </si>
  <si>
    <t>1.3 kg</t>
  </si>
  <si>
    <t>Yes (Super-user can create multiple user profiles for different people)</t>
  </si>
  <si>
    <t>5 meters (optional 7 meters)</t>
  </si>
  <si>
    <t>5W</t>
  </si>
  <si>
    <t>Power boost, Eco-smart, Eco-mode</t>
  </si>
  <si>
    <t>-25 ºC to 50 ºC</t>
  </si>
  <si>
    <t>Wallbox Pulsar Plus</t>
  </si>
  <si>
    <t xml:space="preserve">Pulsar Plus single phase
Pulsar Plus three phase
</t>
  </si>
  <si>
    <t>$1,549
$1,649</t>
  </si>
  <si>
    <t>166 x 163 x 82 mm</t>
  </si>
  <si>
    <t>2 kg</t>
  </si>
  <si>
    <t>SolarEdge ONE EV Charger</t>
  </si>
  <si>
    <t xml:space="preserve">EVN22B
EVN22P
</t>
  </si>
  <si>
    <t>$1,200
$1,750</t>
  </si>
  <si>
    <t>22 kW
22 kW</t>
  </si>
  <si>
    <t>32A
32A</t>
  </si>
  <si>
    <t>235 x 230 x 130 mm</t>
  </si>
  <si>
    <t>1.8 kg</t>
  </si>
  <si>
    <t>N/A</t>
  </si>
  <si>
    <t>Smart schedules, excess solar charging</t>
  </si>
  <si>
    <t xml:space="preserve">-30~50°C </t>
  </si>
  <si>
    <t>Fronius Wattpilot</t>
  </si>
  <si>
    <t xml:space="preserve">WATTPILOT HOME 22 J
</t>
  </si>
  <si>
    <t>$1,800</t>
  </si>
  <si>
    <t>22 kW</t>
  </si>
  <si>
    <t>6-32 A</t>
  </si>
  <si>
    <t>Austria</t>
  </si>
  <si>
    <t>155 x 110 x 260 mm</t>
  </si>
  <si>
    <t xml:space="preserve">2 kg </t>
  </si>
  <si>
    <t>Eco Mode, Next-Trip Mode (both use Solar Surplus), Time Scheduler</t>
  </si>
  <si>
    <t>-25 ºC to +40 ºC</t>
  </si>
  <si>
    <t>Fronius Wattpilot Flex Home</t>
  </si>
  <si>
    <t xml:space="preserve">Wattpilot Flex Home 22 C6
</t>
  </si>
  <si>
    <t>$1,900</t>
  </si>
  <si>
    <t>325 x 195 x 105 mm</t>
  </si>
  <si>
    <t xml:space="preserve">5.4 kg </t>
  </si>
  <si>
    <t>6m</t>
  </si>
  <si>
    <t>-25 ºC to +45 ºC</t>
  </si>
  <si>
    <t>Schneider Charge</t>
  </si>
  <si>
    <t xml:space="preserve">Schneider Charge
</t>
  </si>
  <si>
    <t>$1,500</t>
  </si>
  <si>
    <t>7-22 kW</t>
  </si>
  <si>
    <t>16-32 A</t>
  </si>
  <si>
    <t>352 x 244 x 117 mm</t>
  </si>
  <si>
    <t>3.2 kg</t>
  </si>
  <si>
    <t xml:space="preserve">Untethered, 5m cable or 7m cable
</t>
  </si>
  <si>
    <t>Yes (LEDs)</t>
  </si>
  <si>
    <t>Custom schedule, "Reduce my bill" mode, dynamic load balancing</t>
  </si>
  <si>
    <t>Yes - requires additional hardware</t>
  </si>
  <si>
    <t xml:space="preserve">Yes </t>
  </si>
  <si>
    <t xml:space="preserve"> -30 ºC to 50 ºC</t>
  </si>
  <si>
    <t>SolaX G2</t>
  </si>
  <si>
    <t xml:space="preserve">X1-HAC-7 
X3-HAC-22
</t>
  </si>
  <si>
    <t>$750
$900</t>
  </si>
  <si>
    <t>Single phase
Three phase</t>
  </si>
  <si>
    <t>7.2kW
22kW</t>
  </si>
  <si>
    <t>206 × 390 × 139 mm</t>
  </si>
  <si>
    <t>6.5 kg</t>
  </si>
  <si>
    <t>6.5m</t>
  </si>
  <si>
    <t>-25 to 50°C</t>
  </si>
  <si>
    <t>Delta AC MAX (smart)</t>
  </si>
  <si>
    <t xml:space="preserve">AC MAX Single Phase
AC MAX Three Phase
</t>
  </si>
  <si>
    <t>$1,990
$2,290</t>
  </si>
  <si>
    <t xml:space="preserve">218 x 371 x 167 mm </t>
  </si>
  <si>
    <t>3.8 kg</t>
  </si>
  <si>
    <t>Yes (RFID card)</t>
  </si>
  <si>
    <t>&lt; 2.6 W</t>
  </si>
  <si>
    <t>-30 ºC to +50 ºC</t>
  </si>
  <si>
    <t>Delta AC MAX (basic)</t>
  </si>
  <si>
    <t>$1,590
$1,890</t>
  </si>
  <si>
    <t>Victron EV Charging Station</t>
  </si>
  <si>
    <t xml:space="preserve">EV Charging Station
</t>
  </si>
  <si>
    <t>$1,000</t>
  </si>
  <si>
    <t>Netherlands</t>
  </si>
  <si>
    <t>390 x 300 x 150 mm</t>
  </si>
  <si>
    <t>3 kg</t>
  </si>
  <si>
    <t>Manual mode/Automatic mode</t>
  </si>
  <si>
    <t>Not yet - hardware upgrade due Q2 2024</t>
  </si>
  <si>
    <t>Not yet - software update due 'soon'</t>
  </si>
  <si>
    <t>IP 44</t>
  </si>
  <si>
    <t>-25 - +50 °C</t>
  </si>
  <si>
    <t>5 years</t>
  </si>
  <si>
    <t>ZJ Beny AC EV Charger</t>
  </si>
  <si>
    <t xml:space="preserve">AC EV Charger - Single Phase
AC EV Charger - Three Phase
</t>
  </si>
  <si>
    <t>$750
$1000</t>
  </si>
  <si>
    <t>7.4kW
22 kW</t>
  </si>
  <si>
    <t>169 x 380 x 151 mm</t>
  </si>
  <si>
    <t>9 kg</t>
  </si>
  <si>
    <t>Yes - charging indicator</t>
  </si>
  <si>
    <t>Multiple - see datasheet</t>
  </si>
  <si>
    <t>IP55</t>
  </si>
  <si>
    <t>-25°C - +55°C</t>
  </si>
  <si>
    <t>Available both tethered and untethered</t>
  </si>
  <si>
    <t>Evnex E2</t>
  </si>
  <si>
    <t xml:space="preserve">E2 Flex
E2 Core
E2 Plus
</t>
  </si>
  <si>
    <t>$799
$1,099
$1,399</t>
  </si>
  <si>
    <t>Single-phase
Single-phase
Single-phase</t>
  </si>
  <si>
    <t>7.4 kW
7.4 kW
7.4 kW</t>
  </si>
  <si>
    <t>32 A
32 A
32 A</t>
  </si>
  <si>
    <t>New Zealand</t>
  </si>
  <si>
    <t>286 x 185 x 66 mm</t>
  </si>
  <si>
    <t>4.2kg (Flex, Core) 4.8kg (Plus)</t>
  </si>
  <si>
    <t>5 meter (Flex, Core) 8 meter (Plus)</t>
  </si>
  <si>
    <t>LED charging status ring</t>
  </si>
  <si>
    <t>Solar-only, Scheduled, Fast, Dynamic Load Balancing</t>
  </si>
  <si>
    <t>Yes, included in Core and Plus. $350 extra for Flex</t>
  </si>
  <si>
    <t>-25°C to 55°C</t>
  </si>
  <si>
    <t>Free Evnex Residential App, Automatic Electricity Tariff and Schedule Setting, Charging Session History, Retailer Recommendation, Amber integration</t>
  </si>
  <si>
    <t>Smappee EV Wall</t>
  </si>
  <si>
    <t xml:space="preserve">EV Wall single-phase
EV Wall three-phase
</t>
  </si>
  <si>
    <t>$1,729
$2,229</t>
  </si>
  <si>
    <t>Belgium</t>
  </si>
  <si>
    <t>300 × 300 × 110 mm</t>
  </si>
  <si>
    <t>9.8 kg</t>
  </si>
  <si>
    <t>8 meters</t>
  </si>
  <si>
    <t>Solar-only, scheduled, fast</t>
  </si>
  <si>
    <t>-25 °C to 40 °C</t>
  </si>
  <si>
    <t>Ohme Home Pro</t>
  </si>
  <si>
    <t xml:space="preserve">HP5-07AU-WI-BLSTD-01
</t>
  </si>
  <si>
    <t>$1,395</t>
  </si>
  <si>
    <t>7.4 kW</t>
  </si>
  <si>
    <t>200 x 170 x 100 mm</t>
  </si>
  <si>
    <t>4 kg</t>
  </si>
  <si>
    <t>5m / 8m</t>
  </si>
  <si>
    <t>Yes - LCD Screen and LED charging status bar</t>
  </si>
  <si>
    <t>Dynamic Load Balancing &amp; Solar Compatible</t>
  </si>
  <si>
    <t>-25°C to 45°C</t>
  </si>
  <si>
    <t>3 years from installation date</t>
  </si>
  <si>
    <t>Ohme ePod</t>
  </si>
  <si>
    <t xml:space="preserve">EP0-07AU-WI-BLSTD-01
</t>
  </si>
  <si>
    <t>$1,199</t>
  </si>
  <si>
    <t xml:space="preserve">230mm x 150mm x 140mm </t>
  </si>
  <si>
    <t>1.5 kg</t>
  </si>
  <si>
    <t>Untethered</t>
  </si>
  <si>
    <t>Yes – LED charging status bar</t>
  </si>
  <si>
    <t>IP54</t>
  </si>
  <si>
    <t>-25°C to 50°C</t>
  </si>
  <si>
    <t>ABB Terra Wallbox</t>
  </si>
  <si>
    <t xml:space="preserve">Terra AC W7
Terra AC W11
Terra AC W22
</t>
  </si>
  <si>
    <t>$2,000
$2,300
$2,400</t>
  </si>
  <si>
    <t>7.4 kW
11 kW
22 kW</t>
  </si>
  <si>
    <t>Italy</t>
  </si>
  <si>
    <t>320 x 195 x 110 mm</t>
  </si>
  <si>
    <t>5m or 7.6m</t>
  </si>
  <si>
    <t>With additional hardware</t>
  </si>
  <si>
    <t>-35 - +50 °C</t>
  </si>
  <si>
    <t>Enphase IQ EV Charger 2</t>
  </si>
  <si>
    <t xml:space="preserve">IQ-EVSE-EU-3032-0105-1300
</t>
  </si>
  <si>
    <t>$2,048</t>
  </si>
  <si>
    <t>370 × 250 × 118 mm</t>
  </si>
  <si>
    <t>11 kg</t>
  </si>
  <si>
    <t>7.5 m</t>
  </si>
  <si>
    <t>-40°C to 55°C</t>
  </si>
  <si>
    <t>V2X "capable" with software unlock</t>
  </si>
  <si>
    <t>iStore EV Charger</t>
  </si>
  <si>
    <t xml:space="preserve">IS-EVC-7400-1PH
IS-EVC-22000-3PH
</t>
  </si>
  <si>
    <t>$1,200
$1,500</t>
  </si>
  <si>
    <t>380 x 169 x 151 mm</t>
  </si>
  <si>
    <t>7 kg</t>
  </si>
  <si>
    <t>2W</t>
  </si>
  <si>
    <t>Standard, solar-only</t>
  </si>
  <si>
    <t>-25°C ~ 55°C</t>
  </si>
  <si>
    <t>Anker Solix V1 Smart EV Charger</t>
  </si>
  <si>
    <t xml:space="preserve">V1-7.4
V1-22
</t>
  </si>
  <si>
    <t>$800
$1000</t>
  </si>
  <si>
    <t>7.4kW
22kW</t>
  </si>
  <si>
    <t>211 x 360 x 120 mm</t>
  </si>
  <si>
    <t>4.95 kg</t>
  </si>
  <si>
    <t>Fast, solar-only</t>
  </si>
  <si>
    <t xml:space="preserve">Yes - requires Anker Smart Meter </t>
  </si>
  <si>
    <t>-30°C to 50°C</t>
  </si>
  <si>
    <t>Teltonika TeltoCharge</t>
  </si>
  <si>
    <t xml:space="preserve">EVC 100
EVC 110
EVC 120
</t>
  </si>
  <si>
    <t>$1,450
$1,750
$2,000</t>
  </si>
  <si>
    <t xml:space="preserve">7.4 kW
11kW 
22kW </t>
  </si>
  <si>
    <t>Lithuania</t>
  </si>
  <si>
    <t>170 mm x 341 mm x 94 mm</t>
  </si>
  <si>
    <t>2.8 kg</t>
  </si>
  <si>
    <t>Card authorisation</t>
  </si>
  <si>
    <t>5m</t>
  </si>
  <si>
    <t>4W</t>
  </si>
  <si>
    <t>Solar/Dynamic load balancing</t>
  </si>
  <si>
    <t>-30ºC - +50ºC</t>
  </si>
  <si>
    <t>EO Mini Pro 2</t>
  </si>
  <si>
    <t xml:space="preserve">Mini Pro 2
</t>
  </si>
  <si>
    <t>$1,495</t>
  </si>
  <si>
    <t>Single-phase</t>
  </si>
  <si>
    <t>7.2 kW</t>
  </si>
  <si>
    <t>32 A</t>
  </si>
  <si>
    <t>175mm x 125mm x 125mm</t>
  </si>
  <si>
    <t>Yes (extra cost)</t>
  </si>
  <si>
    <t>-10 °C to 50 °C</t>
  </si>
  <si>
    <t>EO Basic</t>
  </si>
  <si>
    <t xml:space="preserve">Basic single-phase
Basic three-phase
</t>
  </si>
  <si>
    <t>$1,400
$1,600</t>
  </si>
  <si>
    <t>360mm x 165mm x 155mm</t>
  </si>
  <si>
    <t>Fast</t>
  </si>
  <si>
    <t>Fox ESS A-Series</t>
  </si>
  <si>
    <t xml:space="preserve">A07KP1-E-B
A022KP1-E-B
</t>
  </si>
  <si>
    <t>$799
$1,099</t>
  </si>
  <si>
    <t>320 x 190 x 145mm</t>
  </si>
  <si>
    <t>5.4 kg</t>
  </si>
  <si>
    <t>Solar only, solar surplus, smart schedules</t>
  </si>
  <si>
    <t>-30 to +50C</t>
  </si>
  <si>
    <t>Free FoxCloud2.0 app controls entire Fox ESS ecosystem (inverter, battery, EV charger); Fox Switch App (simple &amp; dedicated EV Charging app for EV charger only users)</t>
  </si>
  <si>
    <t>EVOS Fleet22</t>
  </si>
  <si>
    <t xml:space="preserve">Fleet22
</t>
  </si>
  <si>
    <t>7-22kW</t>
  </si>
  <si>
    <t>Australia</t>
  </si>
  <si>
    <t>380 x 100mm</t>
  </si>
  <si>
    <t>Lock via app/VID to authorised user</t>
  </si>
  <si>
    <t>5 or 6 meters</t>
  </si>
  <si>
    <t>LED colour status</t>
  </si>
  <si>
    <t>Solar only, Dynamic Load Balancing, Time Schedule, Tariff Schedule, Load Balancing.</t>
  </si>
  <si>
    <t>Yes (upgradable to 2.0)</t>
  </si>
  <si>
    <t>-25 °C to 55 °C</t>
  </si>
  <si>
    <t>Free "MyEVOS" app for stop/start/restart, tariff selection and historical charging data</t>
  </si>
  <si>
    <t>EVOS SB7</t>
  </si>
  <si>
    <t xml:space="preserve">SB7
</t>
  </si>
  <si>
    <t>$1,400</t>
  </si>
  <si>
    <t>7.36 kW</t>
  </si>
  <si>
    <t>320 x 90mm</t>
  </si>
  <si>
    <t>3.5 kg</t>
  </si>
  <si>
    <t>Up to 5m (Standard) other lengths optional</t>
  </si>
  <si>
    <t>Weidmuller AC SMART</t>
  </si>
  <si>
    <t xml:space="preserve">CH-W-S-A7.4-P-E
CH-W-S-A11-P
CH-W-S-A22-P
</t>
  </si>
  <si>
    <t>$800
$1600
$1800</t>
  </si>
  <si>
    <t>7kW
11kW
22kW</t>
  </si>
  <si>
    <t>Germany</t>
  </si>
  <si>
    <t>268 x 433 x 150 mm</t>
  </si>
  <si>
    <t>5.1 kg</t>
  </si>
  <si>
    <t>RFID on "Value" and "Advanced" models</t>
  </si>
  <si>
    <t>On "Advanced" model</t>
  </si>
  <si>
    <t>5m, 7m, 10m</t>
  </si>
  <si>
    <t>Solar, fast</t>
  </si>
  <si>
    <t>On "Value" and "Advanced" models</t>
  </si>
  <si>
    <t>-30 °C to +50 °C</t>
  </si>
  <si>
    <t>Soltaro EV Charger</t>
  </si>
  <si>
    <t xml:space="preserve">7kW
22kW
</t>
  </si>
  <si>
    <t>$1,050
$1,450</t>
  </si>
  <si>
    <t>7kW
22kW</t>
  </si>
  <si>
    <t>368 x 168 x 215 mm</t>
  </si>
  <si>
    <t>Optional</t>
  </si>
  <si>
    <t>6m default</t>
  </si>
  <si>
    <t>LEDs</t>
  </si>
  <si>
    <t>Full Speed, Solar Optimised, Hybrid</t>
  </si>
  <si>
    <t>-25-55 C</t>
  </si>
  <si>
    <t>Scame BE-W Net</t>
  </si>
  <si>
    <t xml:space="preserve">BE-W Net Single Phase
BE-W Net Three Phase
</t>
  </si>
  <si>
    <t>$1,800
$2,100</t>
  </si>
  <si>
    <t>235 x 370 x 115 mm</t>
  </si>
  <si>
    <t>6.2 kg</t>
  </si>
  <si>
    <t>4m (single phase) 4m/7.5m (three phase)</t>
  </si>
  <si>
    <t>Ecoplus, Ecosmart, Full</t>
  </si>
  <si>
    <t>-30°C to +50°C</t>
  </si>
  <si>
    <t>StarCharge Halo</t>
  </si>
  <si>
    <t xml:space="preserve">AD20074EU1923
</t>
  </si>
  <si>
    <t>$5,990</t>
  </si>
  <si>
    <t>7.4kW</t>
  </si>
  <si>
    <t>323 × 480 × 175 mm</t>
  </si>
  <si>
    <t>23 kg</t>
  </si>
  <si>
    <t>Standard, bi-directional</t>
  </si>
  <si>
    <t>-30 to 50℃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</si>
</sst>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doubl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79d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0" numFmtId="0" fillId="2" borderId="0" applyFont="0" applyNumberFormat="0" applyFill="1" applyBorder="0" applyAlignment="1">
      <alignment horizontal="center" vertical="center" textRotation="0" wrapText="true" shrinkToFit="false"/>
    </xf>
    <xf xfId="0" fontId="1" numFmtId="0" fillId="2" borderId="0" applyFont="1" applyNumberFormat="0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solarquotes.com.au/" TargetMode="External"/><Relationship Id="rId_hyperlink_2" Type="http://schemas.openxmlformats.org/officeDocument/2006/relationships/hyperlink" Target="https://www.solarquotes.com.au/wp-content/uploads/2022/05/zappi-data-sheet.pdf" TargetMode="External"/><Relationship Id="rId_hyperlink_3" Type="http://schemas.openxmlformats.org/officeDocument/2006/relationships/hyperlink" Target="https://www.solarquotes.com.au/wp-content/uploads/2022/05/myenergi-LTD-Product-Warranty-v2.0-English.pdf" TargetMode="External"/><Relationship Id="rId_hyperlink_4" Type="http://schemas.openxmlformats.org/officeDocument/2006/relationships/hyperlink" Target="https://www.solarquotes.com.au/ev-chargers/reviews/zappi-review.html" TargetMode="External"/><Relationship Id="rId_hyperlink_5" Type="http://schemas.openxmlformats.org/officeDocument/2006/relationships/hyperlink" Target="https://www.solarquotes.com.au/wp-content/uploads/2024/10/Datasheet-Sigen-EV-AC-Charger-1.pdf" TargetMode="External"/><Relationship Id="rId_hyperlink_6" Type="http://schemas.openxmlformats.org/officeDocument/2006/relationships/hyperlink" Target="https://www.solarquotes.com.au/wp-content/uploads/2024/10/sigenergy-ac-charger-warranty.pdf" TargetMode="External"/><Relationship Id="rId_hyperlink_7" Type="http://schemas.openxmlformats.org/officeDocument/2006/relationships/hyperlink" Target="https://www.solarquotes.com.au/ev-chargers/reviews/sigenergy-review.html" TargetMode="External"/><Relationship Id="rId_hyperlink_8" Type="http://schemas.openxmlformats.org/officeDocument/2006/relationships/hyperlink" Target="https://www.solarquotes.com.au/wp-content/uploads/2024/10/sigenergy-dc.pdf" TargetMode="External"/><Relationship Id="rId_hyperlink_9" Type="http://schemas.openxmlformats.org/officeDocument/2006/relationships/hyperlink" Target="https://www.solarquotes.com.au/wp-content/uploads/2024/10/sigenergy-warranty-charger.pdf" TargetMode="External"/><Relationship Id="rId_hyperlink_10" Type="http://schemas.openxmlformats.org/officeDocument/2006/relationships/hyperlink" Target="https://www.solarquotes.com.au/ev-chargers/reviews/sigenergy-review.html" TargetMode="External"/><Relationship Id="rId_hyperlink_11" Type="http://schemas.openxmlformats.org/officeDocument/2006/relationships/hyperlink" Target="https://www.solarquotes.com.au/wp-content/uploads/2022/05/Ocular-IQ-Wallbox-Datasheet-1.pdf" TargetMode="External"/><Relationship Id="rId_hyperlink_12" Type="http://schemas.openxmlformats.org/officeDocument/2006/relationships/hyperlink" Target="https://www.solarquotes.com.au/wp-content/uploads/2022/05/Ocular-Warranty.pdf" TargetMode="External"/><Relationship Id="rId_hyperlink_13" Type="http://schemas.openxmlformats.org/officeDocument/2006/relationships/hyperlink" Target="https://www.solarquotes.com.au/ev-chargers/reviews/ocular-review.html" TargetMode="External"/><Relationship Id="rId_hyperlink_14" Type="http://schemas.openxmlformats.org/officeDocument/2006/relationships/hyperlink" Target="https://www.solarquotes.com.au/wp-content/uploads/2022/05/Ocular-Home-Datasheet-1.pdf" TargetMode="External"/><Relationship Id="rId_hyperlink_15" Type="http://schemas.openxmlformats.org/officeDocument/2006/relationships/hyperlink" Target="https://www.solarquotes.com.au/wp-content/uploads/2022/05/Ocular-Warranty.pdf" TargetMode="External"/><Relationship Id="rId_hyperlink_16" Type="http://schemas.openxmlformats.org/officeDocument/2006/relationships/hyperlink" Target="https://www.solarquotes.com.au/ev-chargers/reviews/ocular-review.html" TargetMode="External"/><Relationship Id="rId_hyperlink_17" Type="http://schemas.openxmlformats.org/officeDocument/2006/relationships/hyperlink" Target="https://www.solarquotes.com.au/wp-content/uploads/2022/05/tesla-gen3-spec.pdf" TargetMode="External"/><Relationship Id="rId_hyperlink_18" Type="http://schemas.openxmlformats.org/officeDocument/2006/relationships/hyperlink" Target="https://www.solarquotes.com.au/wp-content/uploads/2022/05/tesla-wall-connector-warranty.pdf" TargetMode="External"/><Relationship Id="rId_hyperlink_19" Type="http://schemas.openxmlformats.org/officeDocument/2006/relationships/hyperlink" Target="https://www.solarquotes.com.au/ev-chargers/reviews/tesla-review.html" TargetMode="External"/><Relationship Id="rId_hyperlink_20" Type="http://schemas.openxmlformats.org/officeDocument/2006/relationships/hyperlink" Target="https://www.solarquotes.com.au/wp-content/uploads/2025/12/ev-switch-manual.pdf" TargetMode="External"/><Relationship Id="rId_hyperlink_21" Type="http://schemas.openxmlformats.org/officeDocument/2006/relationships/hyperlink" Target="https://www.solarquotes.com.au/wp-content/uploads/2025/12/ev-switch-manual.pdf" TargetMode="External"/><Relationship Id="rId_hyperlink_22" Type="http://schemas.openxmlformats.org/officeDocument/2006/relationships/hyperlink" Target="https://www.solarquotes.com.au/ev-chargers/reviews/ev-switch-review.html" TargetMode="External"/><Relationship Id="rId_hyperlink_23" Type="http://schemas.openxmlformats.org/officeDocument/2006/relationships/hyperlink" Target="https://www.solarquotes.com.au/wp-content/uploads/2023/06/GW_HCA-Series-EV-Charger_Datasheet-AU.pdf" TargetMode="External"/><Relationship Id="rId_hyperlink_24" Type="http://schemas.openxmlformats.org/officeDocument/2006/relationships/hyperlink" Target="https://www.solarquotes.com.au/wp-content/uploads/2023/06/goodwe-evcharger-warranty.pdf" TargetMode="External"/><Relationship Id="rId_hyperlink_25" Type="http://schemas.openxmlformats.org/officeDocument/2006/relationships/hyperlink" Target="https://www.solarquotes.com.au/ev-chargers/reviews/goodwe-review.html" TargetMode="External"/><Relationship Id="rId_hyperlink_26" Type="http://schemas.openxmlformats.org/officeDocument/2006/relationships/hyperlink" Target="https://www.solarquotes.com.au/wp-content/uploads/2025/05/sungrow-ev-charger.pdf" TargetMode="External"/><Relationship Id="rId_hyperlink_27" Type="http://schemas.openxmlformats.org/officeDocument/2006/relationships/hyperlink" Target="https://www.solarquotes.com.au/wp-content/uploads/2025/05/WD_202508_Term_Sungrow-s-EV-Charger-3-Year-Limited-Warraty_V2.0.pdf" TargetMode="External"/><Relationship Id="rId_hyperlink_28" Type="http://schemas.openxmlformats.org/officeDocument/2006/relationships/hyperlink" Target="https://www.solarquotes.com.au/ev-chargers/reviews/sungrow-review.html" TargetMode="External"/><Relationship Id="rId_hyperlink_29" Type="http://schemas.openxmlformats.org/officeDocument/2006/relationships/hyperlink" Target="https://www.solarquotes.com.au/wp-content/uploads/2025/01/wallbox-pulsar-max.pdf" TargetMode="External"/><Relationship Id="rId_hyperlink_30" Type="http://schemas.openxmlformats.org/officeDocument/2006/relationships/hyperlink" Target="https://www.solarquotes.com.au/wp-content/uploads/2022/05/wallbox-warranty.pdf" TargetMode="External"/><Relationship Id="rId_hyperlink_31" Type="http://schemas.openxmlformats.org/officeDocument/2006/relationships/hyperlink" Target="https://www.solarquotes.com.au/ev-chargers/reviews/wallbox-review.html" TargetMode="External"/><Relationship Id="rId_hyperlink_32" Type="http://schemas.openxmlformats.org/officeDocument/2006/relationships/hyperlink" Target="https://www.solarquotes.com.au/wp-content/uploads/2022/05/EN_Pulsar_Plus_Datasheet_English-1.pdf" TargetMode="External"/><Relationship Id="rId_hyperlink_33" Type="http://schemas.openxmlformats.org/officeDocument/2006/relationships/hyperlink" Target="https://www.solarquotes.com.au/wp-content/uploads/2022/05/wallbox-warranty.pdf" TargetMode="External"/><Relationship Id="rId_hyperlink_34" Type="http://schemas.openxmlformats.org/officeDocument/2006/relationships/hyperlink" Target="https://www.solarquotes.com.au/ev-chargers/reviews/wallbox-review.html" TargetMode="External"/><Relationship Id="rId_hyperlink_35" Type="http://schemas.openxmlformats.org/officeDocument/2006/relationships/hyperlink" Target="https://www.solarquotes.com.au/wp-content/uploads/2025/10/se-one-ev-charger-datasheet-eu-1.pdf" TargetMode="External"/><Relationship Id="rId_hyperlink_36" Type="http://schemas.openxmlformats.org/officeDocument/2006/relationships/hyperlink" Target="https://www.solarquotes.com.au/wp-content/uploads/2025/10/se-limited-product-warranty-august-2025.pdf" TargetMode="External"/><Relationship Id="rId_hyperlink_37" Type="http://schemas.openxmlformats.org/officeDocument/2006/relationships/hyperlink" Target="https://www.solarquotes.com.au/ev-chargers/reviews/solaredge-review.html" TargetMode="External"/><Relationship Id="rId_hyperlink_38" Type="http://schemas.openxmlformats.org/officeDocument/2006/relationships/hyperlink" Target="https://www.solarquotes.com.au/wp-content/uploads/2022/05/SE_DS_Fronius_Wattpilot_EN_AU.pdf" TargetMode="External"/><Relationship Id="rId_hyperlink_39" Type="http://schemas.openxmlformats.org/officeDocument/2006/relationships/hyperlink" Target="https://www.solarquotes.com.au/wp-content/uploads/2022/05/SE_Terms-of-Warranty_EN_AU_55.pdf" TargetMode="External"/><Relationship Id="rId_hyperlink_40" Type="http://schemas.openxmlformats.org/officeDocument/2006/relationships/hyperlink" Target="https://www.solarquotes.com.au/ev-chargers/reviews/fronius-review.html" TargetMode="External"/><Relationship Id="rId_hyperlink_41" Type="http://schemas.openxmlformats.org/officeDocument/2006/relationships/hyperlink" Target="https://www.solarquotes.com.au/wp-content/uploads/2025/12/SE_DS_Fronius_Wattpilot_Flex_EN-1.pdf" TargetMode="External"/><Relationship Id="rId_hyperlink_42" Type="http://schemas.openxmlformats.org/officeDocument/2006/relationships/hyperlink" Target="https://www.solarquotes.com.au/wp-content/uploads/2022/05/SE_Terms-of-Warranty_EN_AU_55.pdf" TargetMode="External"/><Relationship Id="rId_hyperlink_43" Type="http://schemas.openxmlformats.org/officeDocument/2006/relationships/hyperlink" Target="https://www.solarquotes.com.au/ev-chargers/reviews/fronius-review.html" TargetMode="External"/><Relationship Id="rId_hyperlink_44" Type="http://schemas.openxmlformats.org/officeDocument/2006/relationships/hyperlink" Target="https://www.solarquotes.com.au/wp-content/uploads/2022/05/Schneider-Electric_Schneider-Charge_EVH5A22N2S.pdf" TargetMode="External"/><Relationship Id="rId_hyperlink_45" Type="http://schemas.openxmlformats.org/officeDocument/2006/relationships/hyperlink" Target="https://www.solarquotes.com.au/wp-content/uploads/2022/05/eMobility-range-Warranty-Conditions-2024_2-1.pdf" TargetMode="External"/><Relationship Id="rId_hyperlink_46" Type="http://schemas.openxmlformats.org/officeDocument/2006/relationships/hyperlink" Target="https://www.solarquotes.com.au/ev-chargers/reviews/schneider-review.html" TargetMode="External"/><Relationship Id="rId_hyperlink_47" Type="http://schemas.openxmlformats.org/officeDocument/2006/relationships/hyperlink" Target="https://www.solarquotes.com.au/wp-content/uploads/2025/12/solax-ev-charger.pdf" TargetMode="External"/><Relationship Id="rId_hyperlink_48" Type="http://schemas.openxmlformats.org/officeDocument/2006/relationships/hyperlink" Target="https://www.solarquotes.com.au/wp-content/uploads/2020/11/2025-au-warranty-terms-conditions.pdf" TargetMode="External"/><Relationship Id="rId_hyperlink_49" Type="http://schemas.openxmlformats.org/officeDocument/2006/relationships/hyperlink" Target="https://www.solarquotes.com.au/ev-chargers/reviews/solax-power-review.html" TargetMode="External"/><Relationship Id="rId_hyperlink_50" Type="http://schemas.openxmlformats.org/officeDocument/2006/relationships/hyperlink" Target="https://www.solarquotes.com.au/wp-content/uploads/2022/05/delta-ac-max.pdf" TargetMode="External"/><Relationship Id="rId_hyperlink_51" Type="http://schemas.openxmlformats.org/officeDocument/2006/relationships/hyperlink" Target="https://www.solarquotes.com.au/wp-content/uploads/2022/05/delta-ev-charger-warranty.pdf" TargetMode="External"/><Relationship Id="rId_hyperlink_52" Type="http://schemas.openxmlformats.org/officeDocument/2006/relationships/hyperlink" Target="https://www.solarquotes.com.au/ev-chargers/reviews/delta-review.html" TargetMode="External"/><Relationship Id="rId_hyperlink_53" Type="http://schemas.openxmlformats.org/officeDocument/2006/relationships/hyperlink" Target="https://www.solarquotes.com.au/wp-content/uploads/2022/05/delta-ac-max.pdf" TargetMode="External"/><Relationship Id="rId_hyperlink_54" Type="http://schemas.openxmlformats.org/officeDocument/2006/relationships/hyperlink" Target="https://www.solarquotes.com.au/wp-content/uploads/2022/05/delta-ev-charger-warranty.pdf" TargetMode="External"/><Relationship Id="rId_hyperlink_55" Type="http://schemas.openxmlformats.org/officeDocument/2006/relationships/hyperlink" Target="https://www.solarquotes.com.au/ev-chargers/reviews/delta-review.html" TargetMode="External"/><Relationship Id="rId_hyperlink_56" Type="http://schemas.openxmlformats.org/officeDocument/2006/relationships/hyperlink" Target="https://www.solarquotes.com.au/wp-content/uploads/2023/01/Datasheet-EV-Charging-Station-NS-EN.pdf" TargetMode="External"/><Relationship Id="rId_hyperlink_57" Type="http://schemas.openxmlformats.org/officeDocument/2006/relationships/hyperlink" Target="https://www.solarquotes.com.au/wp-content/uploads/2023/01/Victron-Energy-Limited-Warranty-Policy.pdf" TargetMode="External"/><Relationship Id="rId_hyperlink_58" Type="http://schemas.openxmlformats.org/officeDocument/2006/relationships/hyperlink" Target="https://www.solarquotes.com.au/inverters/victron-energy-review.html" TargetMode="External"/><Relationship Id="rId_hyperlink_59" Type="http://schemas.openxmlformats.org/officeDocument/2006/relationships/hyperlink" Target="https://www.solarquotes.com.au/wp-content/uploads/2022/08/ZJ-beny.pdf" TargetMode="External"/><Relationship Id="rId_hyperlink_60" Type="http://schemas.openxmlformats.org/officeDocument/2006/relationships/hyperlink" Target="https://www.solarquotes.com.au/wp-content/uploads/2022/08/zj-beny-warranty.pdf" TargetMode="External"/><Relationship Id="rId_hyperlink_61" Type="http://schemas.openxmlformats.org/officeDocument/2006/relationships/hyperlink" Target="https://www.solarquotes.com.au/ev-chargers/reviews/zj-beny-review.html" TargetMode="External"/><Relationship Id="rId_hyperlink_62" Type="http://schemas.openxmlformats.org/officeDocument/2006/relationships/hyperlink" Target="https://www.solarquotes.com.au/wp-content/uploads/2023/06/evnex-e2.pdf" TargetMode="External"/><Relationship Id="rId_hyperlink_63" Type="http://schemas.openxmlformats.org/officeDocument/2006/relationships/hyperlink" Target="https://www.solarquotes.com.au/wp-content/uploads/2022/05/evnex-warranty.pdf" TargetMode="External"/><Relationship Id="rId_hyperlink_64" Type="http://schemas.openxmlformats.org/officeDocument/2006/relationships/hyperlink" Target="https://www.solarquotes.com.au/ev-chargers/reviews/evnex-review.html" TargetMode="External"/><Relationship Id="rId_hyperlink_65" Type="http://schemas.openxmlformats.org/officeDocument/2006/relationships/hyperlink" Target="https://www.solarquotes.com.au/wp-content/uploads/2022/05/smappee-ev-wall.pdf" TargetMode="External"/><Relationship Id="rId_hyperlink_66" Type="http://schemas.openxmlformats.org/officeDocument/2006/relationships/hyperlink" Target="https://www.solarquotes.com.au/ev-chargers/reviews/smappee-review.html" TargetMode="External"/><Relationship Id="rId_hyperlink_67" Type="http://schemas.openxmlformats.org/officeDocument/2006/relationships/hyperlink" Target="https://www.solarquotes.com.au/wp-content/uploads/2024/10/Technical-Datasheet-Ohme-Home-Pro-7.4kW.pdf" TargetMode="External"/><Relationship Id="rId_hyperlink_68" Type="http://schemas.openxmlformats.org/officeDocument/2006/relationships/hyperlink" Target="https://www.solarquotes.com.au/wp-content/uploads/2024/05/Ohme-Warranty-Australia.pdf" TargetMode="External"/><Relationship Id="rId_hyperlink_69" Type="http://schemas.openxmlformats.org/officeDocument/2006/relationships/hyperlink" Target="https://www.solarquotes.com.au/ev-chargers/reviews/ohme-review.html" TargetMode="External"/><Relationship Id="rId_hyperlink_70" Type="http://schemas.openxmlformats.org/officeDocument/2006/relationships/hyperlink" Target="https://www.solarquotes.com.au/wp-content/uploads/2024/05/ePod-7kW-Product-Data-Sheet-AUS4-compressed.pdf" TargetMode="External"/><Relationship Id="rId_hyperlink_71" Type="http://schemas.openxmlformats.org/officeDocument/2006/relationships/hyperlink" Target="https://www.solarquotes.com.au/wp-content/uploads/2024/05/Ohme-Warranty-Australia.pdf" TargetMode="External"/><Relationship Id="rId_hyperlink_72" Type="http://schemas.openxmlformats.org/officeDocument/2006/relationships/hyperlink" Target="https://www.solarquotes.com.au/ev-chargers/reviews/ohme-review.html" TargetMode="External"/><Relationship Id="rId_hyperlink_73" Type="http://schemas.openxmlformats.org/officeDocument/2006/relationships/hyperlink" Target="https://www.solarquotes.com.au/wp-content/uploads/2022/10/abb-terra-wallbox.pdf" TargetMode="External"/><Relationship Id="rId_hyperlink_74" Type="http://schemas.openxmlformats.org/officeDocument/2006/relationships/hyperlink" Target="https://www.solarquotes.com.au/wp-content/uploads/2022/10/abb-evcharger-warranty.pdf" TargetMode="External"/><Relationship Id="rId_hyperlink_75" Type="http://schemas.openxmlformats.org/officeDocument/2006/relationships/hyperlink" Target="https://www.solarquotes.com.au/ev-chargers/reviews/abb-review.html" TargetMode="External"/><Relationship Id="rId_hyperlink_76" Type="http://schemas.openxmlformats.org/officeDocument/2006/relationships/hyperlink" Target="https://www.solarquotes.com.au/wp-content/uploads/2025/05/enphase-IQ-2.pdf" TargetMode="External"/><Relationship Id="rId_hyperlink_77" Type="http://schemas.openxmlformats.org/officeDocument/2006/relationships/hyperlink" Target="https://www.solarquotes.com.au/wp-content/uploads/2025/05/Australia-EVSE-Warranty-March-31-2025.pdf" TargetMode="External"/><Relationship Id="rId_hyperlink_78" Type="http://schemas.openxmlformats.org/officeDocument/2006/relationships/hyperlink" Target="https://www.solarquotes.com.au/ev-chargers/reviews/enphase-energy-review.html" TargetMode="External"/><Relationship Id="rId_hyperlink_79" Type="http://schemas.openxmlformats.org/officeDocument/2006/relationships/hyperlink" Target="https://www.solarquotes.com.au/wp-content/uploads/2025/04/istore-ev-charger.pdf" TargetMode="External"/><Relationship Id="rId_hyperlink_80" Type="http://schemas.openxmlformats.org/officeDocument/2006/relationships/hyperlink" Target="https://www.solarquotes.com.au/wp-content/uploads/2025/04/istore-charger-warranty.png" TargetMode="External"/><Relationship Id="rId_hyperlink_81" Type="http://schemas.openxmlformats.org/officeDocument/2006/relationships/hyperlink" Target="https://www.solarquotes.com.au/ev-chargers/reviews/istore-review.html" TargetMode="External"/><Relationship Id="rId_hyperlink_82" Type="http://schemas.openxmlformats.org/officeDocument/2006/relationships/hyperlink" Target="https://www.solarquotes.com.au/ev-chargers/reviews/anker-solix-review.html" TargetMode="External"/><Relationship Id="rId_hyperlink_83" Type="http://schemas.openxmlformats.org/officeDocument/2006/relationships/hyperlink" Target="https://www.solarquotes.com.au/wp-content/uploads/2023/11/teltocharge-datasheet.pdf" TargetMode="External"/><Relationship Id="rId_hyperlink_84" Type="http://schemas.openxmlformats.org/officeDocument/2006/relationships/hyperlink" Target="https://www.solarquotes.com.au/wp-content/uploads/2023/11/teltonika-warranty.pdf" TargetMode="External"/><Relationship Id="rId_hyperlink_85" Type="http://schemas.openxmlformats.org/officeDocument/2006/relationships/hyperlink" Target="https://www.solarquotes.com.au/ev-chargers/reviews/teltonika-review.html" TargetMode="External"/><Relationship Id="rId_hyperlink_86" Type="http://schemas.openxmlformats.org/officeDocument/2006/relationships/hyperlink" Target="https://www.solarquotes.com.au/wp-content/uploads/2022/05/EO-Mini-Pro-Datasheet.pdf" TargetMode="External"/><Relationship Id="rId_hyperlink_87" Type="http://schemas.openxmlformats.org/officeDocument/2006/relationships/hyperlink" Target="https://www.solarquotes.com.au/ev-chargers/reviews/eo-review.html" TargetMode="External"/><Relationship Id="rId_hyperlink_88" Type="http://schemas.openxmlformats.org/officeDocument/2006/relationships/hyperlink" Target="https://www.solarquotes.com.au/wp-content/uploads/2022/05/eo-basic.pdf" TargetMode="External"/><Relationship Id="rId_hyperlink_89" Type="http://schemas.openxmlformats.org/officeDocument/2006/relationships/hyperlink" Target="https://www.solarquotes.com.au/ev-chargers/reviews/eo-review.html" TargetMode="External"/><Relationship Id="rId_hyperlink_90" Type="http://schemas.openxmlformats.org/officeDocument/2006/relationships/hyperlink" Target="https://www.solarquotes.com.au/wp-content/uploads/2026/04/A-E-B_Tethered_HOME_Datasheet_EN-1.pdf" TargetMode="External"/><Relationship Id="rId_hyperlink_91" Type="http://schemas.openxmlformats.org/officeDocument/2006/relationships/hyperlink" Target="https://www.solarquotes.com.au/wp-content/uploads/2026/04/EV-Charger-WarrantyPolicy-AU-V2.0.pdf" TargetMode="External"/><Relationship Id="rId_hyperlink_92" Type="http://schemas.openxmlformats.org/officeDocument/2006/relationships/hyperlink" Target="https://www.solarquotes.com.au/ev-chargers/reviews/foxess-review.html" TargetMode="External"/><Relationship Id="rId_hyperlink_93" Type="http://schemas.openxmlformats.org/officeDocument/2006/relationships/hyperlink" Target="https://www.solarquotes.com.au/wp-content/uploads/2023/05/evos-fleet22-specifications.pdf" TargetMode="External"/><Relationship Id="rId_hyperlink_94" Type="http://schemas.openxmlformats.org/officeDocument/2006/relationships/hyperlink" Target="https://www.solarquotes.com.au/wp-content/uploads/2023/05/EVOS-warranty.pdf" TargetMode="External"/><Relationship Id="rId_hyperlink_95" Type="http://schemas.openxmlformats.org/officeDocument/2006/relationships/hyperlink" Target="https://www.solarquotes.com.au/ev-chargers/reviews/evos-review.html" TargetMode="External"/><Relationship Id="rId_hyperlink_96" Type="http://schemas.openxmlformats.org/officeDocument/2006/relationships/hyperlink" Target="https://www.solarquotes.com.au/wp-content/uploads/2024/09/evos-sb7-specifications.pdf" TargetMode="External"/><Relationship Id="rId_hyperlink_97" Type="http://schemas.openxmlformats.org/officeDocument/2006/relationships/hyperlink" Target="https://www.solarquotes.com.au/wp-content/uploads/2023/05/EVOS-warranty.pdf" TargetMode="External"/><Relationship Id="rId_hyperlink_98" Type="http://schemas.openxmlformats.org/officeDocument/2006/relationships/hyperlink" Target="https://www.solarquotes.com.au/ev-chargers/reviews/evos-review.html" TargetMode="External"/><Relationship Id="rId_hyperlink_99" Type="http://schemas.openxmlformats.org/officeDocument/2006/relationships/hyperlink" Target="https://www.solarquotes.com.au/wp-content/uploads/2024/03/weidmuller-AC-smart.pdf" TargetMode="External"/><Relationship Id="rId_hyperlink_100" Type="http://schemas.openxmlformats.org/officeDocument/2006/relationships/hyperlink" Target="https://www.solarquotes.com.au/wp-content/uploads/2024/03/2-years-warranty-mobility-concepts-products.pdf" TargetMode="External"/><Relationship Id="rId_hyperlink_101" Type="http://schemas.openxmlformats.org/officeDocument/2006/relationships/hyperlink" Target="https://www.solarquotes.com.au/ev-chargers/reviews/weidmuller-review.html" TargetMode="External"/><Relationship Id="rId_hyperlink_102" Type="http://schemas.openxmlformats.org/officeDocument/2006/relationships/hyperlink" Target="https://www.solarquotes.com.au/wp-content/uploads/2023/08/EV-Charger-Datasheet.pdf" TargetMode="External"/><Relationship Id="rId_hyperlink_103" Type="http://schemas.openxmlformats.org/officeDocument/2006/relationships/hyperlink" Target="https://www.solarquotes.com.au/wp-content/uploads/2023/08/EVCSTR010-Manual.pdf" TargetMode="External"/><Relationship Id="rId_hyperlink_104" Type="http://schemas.openxmlformats.org/officeDocument/2006/relationships/hyperlink" Target="https://www.solarquotes.com.au/inverters/soltaro-review.html" TargetMode="External"/><Relationship Id="rId_hyperlink_105" Type="http://schemas.openxmlformats.org/officeDocument/2006/relationships/hyperlink" Target="https://www.solarquotes.com.au/wp-content/uploads/2022/08/scame-ev-charger.pdf" TargetMode="External"/><Relationship Id="rId_hyperlink_106" Type="http://schemas.openxmlformats.org/officeDocument/2006/relationships/hyperlink" Target="https://www.solarquotes.com.au/wp-content/uploads/2022/08/BE-W2.0-Warranty.pdf" TargetMode="External"/><Relationship Id="rId_hyperlink_107" Type="http://schemas.openxmlformats.org/officeDocument/2006/relationships/hyperlink" Target="https://www.solarquotes.com.au/ev-chargers/reviews/scame-review.html" TargetMode="External"/><Relationship Id="rId_hyperlink_108" Type="http://schemas.openxmlformats.org/officeDocument/2006/relationships/hyperlink" Target="https://www.solarquotes.com.au/wp-content/uploads/2026/04/starcharge-datasheet.pdf" TargetMode="External"/><Relationship Id="rId_hyperlink_109" Type="http://schemas.openxmlformats.org/officeDocument/2006/relationships/hyperlink" Target="https://www.solarquotes.com.au/wp-content/uploads/2026/04/Halo-IEC-7.4-kW-V2G-DC-wallbox-Product-Warranty-AU.pdf" TargetMode="External"/><Relationship Id="rId_hyperlink_110" Type="http://schemas.openxmlformats.org/officeDocument/2006/relationships/hyperlink" Target="https://www.starcharge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Z40"/>
  <sheetViews>
    <sheetView tabSelected="1" workbookViewId="0" showGridLines="true" showRowColHeaders="1">
      <selection activeCell="B1" sqref="B1"/>
    </sheetView>
  </sheetViews>
  <sheetFormatPr defaultRowHeight="14.4" outlineLevelRow="0" outlineLevelCol="0"/>
  <cols>
    <col min="1" max="1" width="39" customWidth="true" style="1"/>
    <col min="27" max="27" width="39" customWidth="true" style="1"/>
    <col min="2" max="2" width="39" customWidth="true" style="1"/>
    <col min="28" max="28" width="39" customWidth="true" style="1"/>
    <col min="3" max="3" width="39" customWidth="true" style="1"/>
    <col min="29" max="29" width="39" customWidth="true" style="1"/>
    <col min="4" max="4" width="39" customWidth="true" style="1"/>
    <col min="30" max="30" width="39" customWidth="true" style="1"/>
    <col min="5" max="5" width="39" customWidth="true" style="1"/>
    <col min="31" max="31" width="39" customWidth="true" style="1"/>
    <col min="6" max="6" width="39" customWidth="true" style="1"/>
    <col min="32" max="32" width="39" customWidth="true" style="1"/>
    <col min="7" max="7" width="39" customWidth="true" style="1"/>
    <col min="33" max="33" width="39" customWidth="true" style="1"/>
    <col min="8" max="8" width="39" customWidth="true" style="1"/>
    <col min="34" max="34" width="39" customWidth="true" style="1"/>
    <col min="9" max="9" width="39" customWidth="true" style="1"/>
    <col min="35" max="35" width="39" customWidth="true" style="1"/>
    <col min="10" max="10" width="39" customWidth="true" style="1"/>
    <col min="36" max="36" width="39" customWidth="true" style="1"/>
    <col min="11" max="11" width="39" customWidth="true" style="1"/>
    <col min="37" max="37" width="39" customWidth="true" style="1"/>
    <col min="12" max="12" width="39" customWidth="true" style="1"/>
    <col min="38" max="38" width="39" customWidth="true" style="1"/>
    <col min="13" max="13" width="39" customWidth="true" style="1"/>
    <col min="39" max="39" width="39" customWidth="true" style="1"/>
    <col min="14" max="14" width="39" customWidth="true" style="1"/>
    <col min="40" max="40" width="39" customWidth="true" style="1"/>
    <col min="15" max="15" width="39" customWidth="true" style="1"/>
    <col min="41" max="41" width="39" customWidth="true" style="1"/>
    <col min="16" max="16" width="39" customWidth="true" style="1"/>
    <col min="42" max="42" width="39" customWidth="true" style="1"/>
    <col min="17" max="17" width="39" customWidth="true" style="1"/>
    <col min="43" max="43" width="39" customWidth="true" style="1"/>
    <col min="18" max="18" width="39" customWidth="true" style="1"/>
    <col min="44" max="44" width="39" customWidth="true" style="1"/>
    <col min="19" max="19" width="39" customWidth="true" style="1"/>
    <col min="45" max="45" width="39" customWidth="true" style="1"/>
    <col min="20" max="20" width="39" customWidth="true" style="1"/>
    <col min="46" max="46" width="39" customWidth="true" style="1"/>
    <col min="21" max="21" width="39" customWidth="true" style="1"/>
    <col min="47" max="47" width="39" customWidth="true" style="1"/>
    <col min="22" max="22" width="39" customWidth="true" style="1"/>
    <col min="48" max="48" width="39" customWidth="true" style="1"/>
    <col min="23" max="23" width="39" customWidth="true" style="1"/>
    <col min="49" max="49" width="39" customWidth="true" style="1"/>
    <col min="24" max="24" width="39" customWidth="true" style="1"/>
    <col min="50" max="50" width="39" customWidth="true" style="1"/>
    <col min="25" max="25" width="39" customWidth="true" style="1"/>
    <col min="51" max="51" width="39" customWidth="true" style="1"/>
    <col min="26" max="26" width="39" customWidth="true" style="1"/>
    <col min="52" max="52" width="39" customWidth="true" style="1"/>
  </cols>
  <sheetData>
    <row r="1" spans="1:52">
      <c r="A1" s="3" t="s">
        <v>0</v>
      </c>
      <c r="B1" s="4" t="str">
        <f>HYPERLINK("https://www.solarquotes.com.au/","Latest version here")</f>
        <v>Latest version here</v>
      </c>
    </row>
    <row r="2" spans="1:52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  <c r="N2" s="1" t="s">
        <v>14</v>
      </c>
      <c r="O2" s="1" t="s">
        <v>15</v>
      </c>
      <c r="P2" s="1" t="s">
        <v>16</v>
      </c>
      <c r="Q2" s="1" t="s">
        <v>17</v>
      </c>
      <c r="R2" s="1" t="s">
        <v>18</v>
      </c>
      <c r="S2" s="1" t="s">
        <v>19</v>
      </c>
      <c r="T2" s="1" t="s">
        <v>20</v>
      </c>
      <c r="U2" s="1" t="s">
        <v>21</v>
      </c>
      <c r="V2" s="1" t="s">
        <v>22</v>
      </c>
      <c r="W2" s="1" t="s">
        <v>23</v>
      </c>
      <c r="X2" s="1" t="s">
        <v>24</v>
      </c>
      <c r="Y2" s="1" t="s">
        <v>25</v>
      </c>
      <c r="Z2" s="1" t="s">
        <v>26</v>
      </c>
      <c r="AA2" s="1" t="s">
        <v>27</v>
      </c>
      <c r="AB2" s="1" t="s">
        <v>28</v>
      </c>
    </row>
    <row r="3" spans="1:52">
      <c r="A3" s="1" t="s">
        <v>29</v>
      </c>
      <c r="B3" s="1" t="s">
        <v>30</v>
      </c>
      <c r="C3" s="1" t="s">
        <v>31</v>
      </c>
      <c r="D3" s="1" t="s">
        <v>32</v>
      </c>
      <c r="E3" s="1" t="s">
        <v>33</v>
      </c>
      <c r="F3" s="1" t="s">
        <v>34</v>
      </c>
      <c r="G3" s="1" t="s">
        <v>35</v>
      </c>
      <c r="H3" s="1" t="s">
        <v>36</v>
      </c>
      <c r="I3" s="1" t="s">
        <v>37</v>
      </c>
      <c r="J3" s="1" t="s">
        <v>38</v>
      </c>
      <c r="K3" s="1" t="s">
        <v>39</v>
      </c>
      <c r="L3" s="1" t="s">
        <v>40</v>
      </c>
      <c r="M3" s="1" t="s">
        <v>38</v>
      </c>
      <c r="N3" s="1" t="s">
        <v>41</v>
      </c>
      <c r="O3" s="1" t="s">
        <v>42</v>
      </c>
      <c r="P3" s="1" t="s">
        <v>38</v>
      </c>
      <c r="Q3" s="1" t="s">
        <v>38</v>
      </c>
      <c r="R3" s="1" t="s">
        <v>38</v>
      </c>
      <c r="S3" s="1" t="s">
        <v>38</v>
      </c>
      <c r="T3" s="1" t="s">
        <v>38</v>
      </c>
      <c r="U3" s="1" t="s">
        <v>43</v>
      </c>
      <c r="V3" s="1" t="s">
        <v>44</v>
      </c>
      <c r="W3" s="1" t="s">
        <v>39</v>
      </c>
      <c r="X3" s="1" t="s">
        <v>45</v>
      </c>
      <c r="Z3" s="2" t="str">
        <f>HYPERLINK("https://www.solarquotes.com.au/wp-content/uploads/2022/05/zappi-data-sheet.pdf","Zappi datasheet")</f>
        <v>Zappi datasheet</v>
      </c>
      <c r="AA3" s="2" t="str">
        <f>HYPERLINK("https://www.solarquotes.com.au/wp-content/uploads/2022/05/myenergi-LTD-Product-Warranty-v2.0-English.pdf","Zappi warranty")</f>
        <v>Zappi warranty</v>
      </c>
      <c r="AB3" s="2" t="str">
        <f>HYPERLINK("https://www.solarquotes.com.au/ev-chargers/reviews/zappi-review.html","Here")</f>
        <v>Here</v>
      </c>
    </row>
    <row r="4" spans="1:52">
      <c r="A4" s="1" t="s">
        <v>46</v>
      </c>
      <c r="B4" s="1" t="s">
        <v>47</v>
      </c>
      <c r="C4" s="1" t="s">
        <v>48</v>
      </c>
      <c r="D4" s="1" t="s">
        <v>49</v>
      </c>
      <c r="E4" s="1" t="s">
        <v>50</v>
      </c>
      <c r="F4" s="1" t="s">
        <v>51</v>
      </c>
      <c r="G4" s="1" t="s">
        <v>52</v>
      </c>
      <c r="H4" s="1" t="s">
        <v>53</v>
      </c>
      <c r="I4" s="1" t="s">
        <v>54</v>
      </c>
      <c r="J4" s="1" t="s">
        <v>55</v>
      </c>
      <c r="K4" s="1" t="s">
        <v>39</v>
      </c>
      <c r="L4" s="1" t="s">
        <v>56</v>
      </c>
      <c r="M4" s="1" t="s">
        <v>57</v>
      </c>
      <c r="O4" s="1" t="s">
        <v>58</v>
      </c>
      <c r="P4" s="1" t="s">
        <v>38</v>
      </c>
      <c r="Q4" s="1" t="s">
        <v>38</v>
      </c>
      <c r="R4" s="1" t="s">
        <v>38</v>
      </c>
      <c r="S4" s="1" t="s">
        <v>39</v>
      </c>
      <c r="T4" s="1" t="s">
        <v>38</v>
      </c>
      <c r="U4" s="1" t="s">
        <v>43</v>
      </c>
      <c r="V4" s="1" t="s">
        <v>59</v>
      </c>
      <c r="W4" s="1" t="s">
        <v>39</v>
      </c>
      <c r="X4" s="1" t="s">
        <v>45</v>
      </c>
      <c r="Z4" s="2" t="str">
        <f>HYPERLINK("https://www.solarquotes.com.au/wp-content/uploads/2024/10/Datasheet-Sigen-EV-AC-Charger-1.pdf","Sigenergy AC EV Charger datasheet")</f>
        <v>Sigenergy AC EV Charger datasheet</v>
      </c>
      <c r="AA4" s="2" t="str">
        <f>HYPERLINK("https://www.solarquotes.com.au/wp-content/uploads/2024/10/sigenergy-ac-charger-warranty.pdf","Sigenergy AC EV Charger warranty")</f>
        <v>Sigenergy AC EV Charger warranty</v>
      </c>
      <c r="AB4" s="2" t="str">
        <f>HYPERLINK("https://www.solarquotes.com.au/ev-chargers/reviews/sigenergy-review.html","Here")</f>
        <v>Here</v>
      </c>
    </row>
    <row r="5" spans="1:52">
      <c r="A5" s="1" t="s">
        <v>60</v>
      </c>
      <c r="B5" s="1" t="s">
        <v>61</v>
      </c>
      <c r="C5" s="1" t="s">
        <v>62</v>
      </c>
      <c r="D5" s="1" t="s">
        <v>63</v>
      </c>
      <c r="E5" s="1" t="s">
        <v>64</v>
      </c>
      <c r="F5" s="1" t="s">
        <v>65</v>
      </c>
      <c r="G5" s="1" t="s">
        <v>52</v>
      </c>
      <c r="H5" s="1" t="s">
        <v>66</v>
      </c>
      <c r="I5" s="1" t="s">
        <v>67</v>
      </c>
      <c r="J5" s="1" t="s">
        <v>55</v>
      </c>
      <c r="K5" s="1" t="s">
        <v>39</v>
      </c>
      <c r="L5" s="1" t="s">
        <v>68</v>
      </c>
      <c r="M5" s="1" t="s">
        <v>57</v>
      </c>
      <c r="O5" s="1" t="s">
        <v>69</v>
      </c>
      <c r="P5" s="1" t="s">
        <v>38</v>
      </c>
      <c r="Q5" s="1" t="s">
        <v>38</v>
      </c>
      <c r="R5" s="1" t="s">
        <v>38</v>
      </c>
      <c r="S5" s="1" t="s">
        <v>38</v>
      </c>
      <c r="T5" s="1" t="s">
        <v>38</v>
      </c>
      <c r="U5" s="1" t="s">
        <v>70</v>
      </c>
      <c r="V5" s="1" t="s">
        <v>71</v>
      </c>
      <c r="W5" s="1" t="s">
        <v>38</v>
      </c>
      <c r="X5" s="1" t="s">
        <v>45</v>
      </c>
      <c r="Y5" s="1" t="s">
        <v>72</v>
      </c>
      <c r="Z5" s="2" t="str">
        <f>HYPERLINK("https://www.solarquotes.com.au/wp-content/uploads/2024/10/sigenergy-dc.pdf","Yes")</f>
        <v>Yes</v>
      </c>
      <c r="AA5" s="2" t="str">
        <f>HYPERLINK("https://www.solarquotes.com.au/wp-content/uploads/2024/10/sigenergy-warranty-charger.pdf","Yes")</f>
        <v>Yes</v>
      </c>
      <c r="AB5" s="2" t="str">
        <f>HYPERLINK("https://www.solarquotes.com.au/ev-chargers/reviews/sigenergy-review.html","Here")</f>
        <v>Here</v>
      </c>
    </row>
    <row r="6" spans="1:52">
      <c r="A6" s="1" t="s">
        <v>73</v>
      </c>
      <c r="B6" s="1" t="s">
        <v>74</v>
      </c>
      <c r="C6" s="1" t="s">
        <v>75</v>
      </c>
      <c r="D6" s="1" t="s">
        <v>32</v>
      </c>
      <c r="E6" s="1" t="s">
        <v>76</v>
      </c>
      <c r="F6" s="1" t="s">
        <v>77</v>
      </c>
      <c r="G6" s="1" t="s">
        <v>52</v>
      </c>
      <c r="H6" s="1" t="s">
        <v>78</v>
      </c>
      <c r="I6" s="1" t="s">
        <v>79</v>
      </c>
      <c r="J6" s="1" t="s">
        <v>38</v>
      </c>
      <c r="K6" s="1" t="s">
        <v>38</v>
      </c>
      <c r="L6" s="1" t="s">
        <v>80</v>
      </c>
      <c r="M6" s="1" t="s">
        <v>38</v>
      </c>
      <c r="N6" s="1" t="s">
        <v>81</v>
      </c>
      <c r="O6" s="1" t="s">
        <v>81</v>
      </c>
      <c r="P6" s="1" t="s">
        <v>38</v>
      </c>
      <c r="Q6" s="1" t="s">
        <v>38</v>
      </c>
      <c r="R6" s="1" t="s">
        <v>38</v>
      </c>
      <c r="S6" s="1" t="s">
        <v>39</v>
      </c>
      <c r="T6" s="1" t="s">
        <v>38</v>
      </c>
      <c r="U6" s="1" t="s">
        <v>82</v>
      </c>
      <c r="V6" s="1" t="s">
        <v>83</v>
      </c>
      <c r="W6" s="1" t="s">
        <v>39</v>
      </c>
      <c r="X6" s="1" t="s">
        <v>84</v>
      </c>
      <c r="Z6" s="2" t="str">
        <f>HYPERLINK("https://www.solarquotes.com.au/wp-content/uploads/2022/05/Ocular-IQ-Wallbox-Datasheet-1.pdf","Ocular IQ Solar datasheet")</f>
        <v>Ocular IQ Solar datasheet</v>
      </c>
      <c r="AA6" s="2" t="str">
        <f>HYPERLINK("https://www.solarquotes.com.au/wp-content/uploads/2022/05/Ocular-Warranty.pdf","Ocular IQ Solar warranty")</f>
        <v>Ocular IQ Solar warranty</v>
      </c>
      <c r="AB6" s="2" t="str">
        <f>HYPERLINK("https://www.solarquotes.com.au/ev-chargers/reviews/ocular-review.html","Here")</f>
        <v>Here</v>
      </c>
    </row>
    <row r="7" spans="1:52">
      <c r="A7" s="1" t="s">
        <v>85</v>
      </c>
      <c r="B7" s="1" t="s">
        <v>86</v>
      </c>
      <c r="C7" s="1" t="s">
        <v>87</v>
      </c>
      <c r="D7" s="1" t="s">
        <v>32</v>
      </c>
      <c r="E7" s="1" t="s">
        <v>88</v>
      </c>
      <c r="F7" s="1" t="s">
        <v>77</v>
      </c>
      <c r="G7" s="1" t="s">
        <v>52</v>
      </c>
      <c r="H7" s="1" t="s">
        <v>89</v>
      </c>
      <c r="I7" s="1" t="s">
        <v>90</v>
      </c>
      <c r="J7" s="1" t="s">
        <v>81</v>
      </c>
      <c r="K7" s="1" t="s">
        <v>39</v>
      </c>
      <c r="L7" s="1" t="s">
        <v>80</v>
      </c>
      <c r="M7" s="1" t="s">
        <v>38</v>
      </c>
      <c r="N7" s="1" t="s">
        <v>91</v>
      </c>
      <c r="O7" s="1" t="s">
        <v>81</v>
      </c>
      <c r="P7" s="1" t="s">
        <v>39</v>
      </c>
      <c r="Q7" s="1" t="s">
        <v>39</v>
      </c>
      <c r="R7" s="1" t="s">
        <v>39</v>
      </c>
      <c r="S7" s="1" t="s">
        <v>39</v>
      </c>
      <c r="T7" s="1" t="s">
        <v>39</v>
      </c>
      <c r="U7" s="1" t="s">
        <v>70</v>
      </c>
      <c r="V7" s="1" t="s">
        <v>83</v>
      </c>
      <c r="W7" s="1" t="s">
        <v>39</v>
      </c>
      <c r="X7" s="1" t="s">
        <v>84</v>
      </c>
      <c r="Z7" s="2" t="str">
        <f>HYPERLINK("https://www.solarquotes.com.au/wp-content/uploads/2022/05/Ocular-Home-Datasheet-1.pdf","Ocular LTE datasheet")</f>
        <v>Ocular LTE datasheet</v>
      </c>
      <c r="AA7" s="2" t="str">
        <f>HYPERLINK("https://www.solarquotes.com.au/wp-content/uploads/2022/05/Ocular-Warranty.pdf","Ocular LTE warranty")</f>
        <v>Ocular LTE warranty</v>
      </c>
      <c r="AB7" s="2" t="str">
        <f>HYPERLINK("https://www.solarquotes.com.au/ev-chargers/reviews/ocular-review.html","Here")</f>
        <v>Here</v>
      </c>
    </row>
    <row r="8" spans="1:52">
      <c r="A8" s="1" t="s">
        <v>92</v>
      </c>
      <c r="B8" s="1" t="s">
        <v>93</v>
      </c>
      <c r="C8" s="1" t="s">
        <v>94</v>
      </c>
      <c r="D8" s="1" t="s">
        <v>95</v>
      </c>
      <c r="E8" s="1" t="s">
        <v>96</v>
      </c>
      <c r="F8" s="1" t="s">
        <v>97</v>
      </c>
      <c r="G8" s="1" t="s">
        <v>52</v>
      </c>
      <c r="H8" s="1" t="s">
        <v>98</v>
      </c>
      <c r="I8" s="1" t="s">
        <v>99</v>
      </c>
      <c r="J8" s="1" t="s">
        <v>39</v>
      </c>
      <c r="K8" s="1" t="s">
        <v>38</v>
      </c>
      <c r="L8" s="1" t="s">
        <v>100</v>
      </c>
      <c r="M8" s="1" t="s">
        <v>39</v>
      </c>
      <c r="N8" s="1" t="s">
        <v>101</v>
      </c>
      <c r="O8" s="1" t="s">
        <v>102</v>
      </c>
      <c r="P8" s="1" t="s">
        <v>39</v>
      </c>
      <c r="Q8" s="1" t="s">
        <v>38</v>
      </c>
      <c r="R8" s="1" t="s">
        <v>38</v>
      </c>
      <c r="S8" s="1" t="s">
        <v>39</v>
      </c>
      <c r="T8" s="1" t="s">
        <v>39</v>
      </c>
      <c r="U8" s="1" t="s">
        <v>103</v>
      </c>
      <c r="V8" s="1" t="s">
        <v>104</v>
      </c>
      <c r="W8" s="1" t="s">
        <v>39</v>
      </c>
      <c r="X8" s="1" t="s">
        <v>105</v>
      </c>
      <c r="Z8" s="2" t="str">
        <f>HYPERLINK("https://www.solarquotes.com.au/wp-content/uploads/2022/05/tesla-gen3-spec.pdf","Tesla Wall Connector datasheet")</f>
        <v>Tesla Wall Connector datasheet</v>
      </c>
      <c r="AA8" s="2" t="str">
        <f>HYPERLINK("https://www.solarquotes.com.au/wp-content/uploads/2022/05/tesla-wall-connector-warranty.pdf","Tesla Wall Connector warranty")</f>
        <v>Tesla Wall Connector warranty</v>
      </c>
      <c r="AB8" s="2" t="str">
        <f>HYPERLINK("https://www.solarquotes.com.au/ev-chargers/reviews/tesla-review.html","Here")</f>
        <v>Here</v>
      </c>
    </row>
    <row r="9" spans="1:52">
      <c r="A9" s="1" t="s">
        <v>106</v>
      </c>
      <c r="B9" s="1" t="s">
        <v>107</v>
      </c>
      <c r="C9" s="1" t="s">
        <v>108</v>
      </c>
      <c r="D9" s="1" t="s">
        <v>109</v>
      </c>
      <c r="E9" s="1" t="s">
        <v>110</v>
      </c>
      <c r="F9" s="1" t="s">
        <v>111</v>
      </c>
      <c r="G9" s="1" t="s">
        <v>52</v>
      </c>
      <c r="H9" s="1" t="s">
        <v>112</v>
      </c>
      <c r="I9" s="1" t="s">
        <v>113</v>
      </c>
      <c r="J9" s="1" t="s">
        <v>39</v>
      </c>
      <c r="K9" s="1" t="s">
        <v>39</v>
      </c>
      <c r="L9" s="1" t="s">
        <v>114</v>
      </c>
      <c r="M9" s="1" t="s">
        <v>57</v>
      </c>
      <c r="O9" s="1" t="s">
        <v>115</v>
      </c>
      <c r="P9" s="1" t="s">
        <v>39</v>
      </c>
      <c r="Q9" s="1" t="s">
        <v>38</v>
      </c>
      <c r="R9" s="1" t="s">
        <v>38</v>
      </c>
      <c r="S9" s="1" t="s">
        <v>39</v>
      </c>
      <c r="T9" s="1" t="s">
        <v>38</v>
      </c>
      <c r="U9" s="1" t="s">
        <v>116</v>
      </c>
      <c r="V9" s="1" t="s">
        <v>117</v>
      </c>
      <c r="W9" s="1" t="s">
        <v>39</v>
      </c>
      <c r="X9" s="1" t="s">
        <v>118</v>
      </c>
      <c r="Z9" s="2" t="str">
        <f>HYPERLINK("https://www.solarquotes.com.au/wp-content/uploads/2025/12/ev-switch-manual.pdf","EV Switch datasheet")</f>
        <v>EV Switch datasheet</v>
      </c>
      <c r="AA9" s="2" t="str">
        <f>HYPERLINK("https://www.solarquotes.com.au/wp-content/uploads/2025/12/ev-switch-manual.pdf","EV Switch warranty")</f>
        <v>EV Switch warranty</v>
      </c>
      <c r="AB9" s="2" t="str">
        <f>HYPERLINK("https://www.solarquotes.com.au/ev-chargers/reviews/ev-switch-review.html","Here")</f>
        <v>Here</v>
      </c>
    </row>
    <row r="10" spans="1:52">
      <c r="A10" s="1" t="s">
        <v>119</v>
      </c>
      <c r="B10" s="1" t="s">
        <v>120</v>
      </c>
      <c r="C10" s="1" t="s">
        <v>121</v>
      </c>
      <c r="D10" s="1" t="s">
        <v>122</v>
      </c>
      <c r="E10" s="1" t="s">
        <v>50</v>
      </c>
      <c r="F10" s="1" t="s">
        <v>123</v>
      </c>
      <c r="G10" s="1" t="s">
        <v>52</v>
      </c>
      <c r="H10" s="1" t="s">
        <v>124</v>
      </c>
      <c r="I10" s="1" t="s">
        <v>125</v>
      </c>
      <c r="J10" s="1" t="s">
        <v>38</v>
      </c>
      <c r="K10" s="1" t="s">
        <v>38</v>
      </c>
      <c r="L10" s="1" t="s">
        <v>126</v>
      </c>
      <c r="M10" s="1" t="s">
        <v>39</v>
      </c>
      <c r="O10" s="1" t="s">
        <v>127</v>
      </c>
      <c r="P10" s="1" t="s">
        <v>128</v>
      </c>
      <c r="Q10" s="1" t="s">
        <v>38</v>
      </c>
      <c r="R10" s="1" t="s">
        <v>38</v>
      </c>
      <c r="S10" s="1" t="s">
        <v>39</v>
      </c>
      <c r="T10" s="1" t="s">
        <v>39</v>
      </c>
      <c r="U10" s="1" t="s">
        <v>70</v>
      </c>
      <c r="V10" s="1" t="s">
        <v>129</v>
      </c>
      <c r="W10" s="1" t="s">
        <v>39</v>
      </c>
      <c r="X10" s="1">
        <v>2</v>
      </c>
      <c r="Z10" s="2" t="str">
        <f>HYPERLINK("https://www.solarquotes.com.au/wp-content/uploads/2023/06/GW_HCA-Series-EV-Charger_Datasheet-AU.pdf","Goodwe HCA datasheet")</f>
        <v>Goodwe HCA datasheet</v>
      </c>
      <c r="AA10" s="2" t="str">
        <f>HYPERLINK("https://www.solarquotes.com.au/wp-content/uploads/2023/06/goodwe-evcharger-warranty.pdf","Goodwe HCA warranty")</f>
        <v>Goodwe HCA warranty</v>
      </c>
      <c r="AB10" s="2" t="str">
        <f>HYPERLINK("https://www.solarquotes.com.au/ev-chargers/reviews/goodwe-review.html","Here")</f>
        <v>Here</v>
      </c>
    </row>
    <row r="11" spans="1:52">
      <c r="A11" s="1" t="s">
        <v>130</v>
      </c>
      <c r="B11" s="1" t="s">
        <v>131</v>
      </c>
      <c r="C11" s="1" t="s">
        <v>132</v>
      </c>
      <c r="D11" s="1" t="s">
        <v>95</v>
      </c>
      <c r="E11" s="1" t="s">
        <v>133</v>
      </c>
      <c r="F11" s="1" t="s">
        <v>111</v>
      </c>
      <c r="G11" s="1" t="s">
        <v>52</v>
      </c>
      <c r="H11" s="1" t="s">
        <v>134</v>
      </c>
      <c r="I11" s="1" t="s">
        <v>135</v>
      </c>
      <c r="J11" s="1" t="s">
        <v>39</v>
      </c>
      <c r="K11" s="1" t="s">
        <v>39</v>
      </c>
      <c r="L11" s="1" t="s">
        <v>136</v>
      </c>
      <c r="M11" s="1" t="s">
        <v>57</v>
      </c>
      <c r="O11" s="1" t="s">
        <v>115</v>
      </c>
      <c r="P11" s="1" t="s">
        <v>38</v>
      </c>
      <c r="Q11" s="1" t="s">
        <v>38</v>
      </c>
      <c r="R11" s="1" t="s">
        <v>38</v>
      </c>
      <c r="S11" s="1" t="s">
        <v>137</v>
      </c>
      <c r="T11" s="1" t="s">
        <v>38</v>
      </c>
      <c r="U11" s="1" t="s">
        <v>43</v>
      </c>
      <c r="V11" s="1" t="s">
        <v>138</v>
      </c>
      <c r="W11" s="1" t="s">
        <v>39</v>
      </c>
      <c r="X11" s="1">
        <v>3</v>
      </c>
      <c r="Z11" s="2" t="str">
        <f>HYPERLINK("https://www.solarquotes.com.au/wp-content/uploads/2025/05/sungrow-ev-charger.pdf","Yes")</f>
        <v>Yes</v>
      </c>
      <c r="AA11" s="2" t="str">
        <f>HYPERLINK("https://www.solarquotes.com.au/wp-content/uploads/2025/05/WD_202508_Term_Sungrow-s-EV-Charger-3-Year-Limited-Warraty_V2.0.pdf","Yes")</f>
        <v>Yes</v>
      </c>
      <c r="AB11" s="2" t="str">
        <f>HYPERLINK("https://www.solarquotes.com.au/ev-chargers/reviews/sungrow-review.html","Here")</f>
        <v>Here</v>
      </c>
    </row>
    <row r="12" spans="1:52">
      <c r="A12" s="1" t="s">
        <v>139</v>
      </c>
      <c r="B12" s="1" t="s">
        <v>140</v>
      </c>
      <c r="C12" s="1" t="s">
        <v>141</v>
      </c>
      <c r="D12" s="1" t="s">
        <v>32</v>
      </c>
      <c r="E12" s="1" t="s">
        <v>142</v>
      </c>
      <c r="F12" s="1" t="s">
        <v>143</v>
      </c>
      <c r="G12" s="1" t="s">
        <v>144</v>
      </c>
      <c r="H12" s="1" t="s">
        <v>145</v>
      </c>
      <c r="I12" s="1" t="s">
        <v>146</v>
      </c>
      <c r="J12" s="1" t="s">
        <v>38</v>
      </c>
      <c r="K12" s="1" t="s">
        <v>147</v>
      </c>
      <c r="L12" s="1" t="s">
        <v>148</v>
      </c>
      <c r="M12" s="1" t="s">
        <v>39</v>
      </c>
      <c r="N12" s="1" t="s">
        <v>149</v>
      </c>
      <c r="O12" s="1" t="s">
        <v>150</v>
      </c>
      <c r="P12" s="1" t="s">
        <v>38</v>
      </c>
      <c r="Q12" s="1" t="s">
        <v>38</v>
      </c>
      <c r="R12" s="1" t="s">
        <v>38</v>
      </c>
      <c r="S12" s="1" t="s">
        <v>81</v>
      </c>
      <c r="T12" s="1" t="s">
        <v>38</v>
      </c>
      <c r="U12" s="1" t="s">
        <v>82</v>
      </c>
      <c r="V12" s="1" t="s">
        <v>151</v>
      </c>
      <c r="W12" s="1" t="s">
        <v>39</v>
      </c>
      <c r="X12" s="1" t="s">
        <v>84</v>
      </c>
      <c r="Z12" s="2" t="str">
        <f>HYPERLINK("https://www.solarquotes.com.au/wp-content/uploads/2025/01/wallbox-pulsar-max.pdf","Wallbox Pulsar Max datasheet")</f>
        <v>Wallbox Pulsar Max datasheet</v>
      </c>
      <c r="AA12" s="2" t="str">
        <f>HYPERLINK("https://www.solarquotes.com.au/wp-content/uploads/2022/05/wallbox-warranty.pdf","Wallbox Pulsar Max warranty")</f>
        <v>Wallbox Pulsar Max warranty</v>
      </c>
      <c r="AB12" s="2" t="str">
        <f>HYPERLINK("https://www.solarquotes.com.au/ev-chargers/reviews/wallbox-review.html","Here")</f>
        <v>Here</v>
      </c>
    </row>
    <row r="13" spans="1:52">
      <c r="A13" s="1" t="s">
        <v>152</v>
      </c>
      <c r="B13" s="1" t="s">
        <v>153</v>
      </c>
      <c r="C13" s="1" t="s">
        <v>154</v>
      </c>
      <c r="D13" s="1" t="s">
        <v>32</v>
      </c>
      <c r="E13" s="1" t="s">
        <v>142</v>
      </c>
      <c r="F13" s="1" t="s">
        <v>143</v>
      </c>
      <c r="G13" s="1" t="s">
        <v>144</v>
      </c>
      <c r="H13" s="1" t="s">
        <v>155</v>
      </c>
      <c r="I13" s="1" t="s">
        <v>156</v>
      </c>
      <c r="J13" s="1" t="s">
        <v>38</v>
      </c>
      <c r="K13" s="1" t="s">
        <v>147</v>
      </c>
      <c r="L13" s="1" t="s">
        <v>148</v>
      </c>
      <c r="M13" s="1" t="s">
        <v>39</v>
      </c>
      <c r="N13" s="1" t="s">
        <v>149</v>
      </c>
      <c r="O13" s="1" t="s">
        <v>150</v>
      </c>
      <c r="P13" s="1" t="s">
        <v>38</v>
      </c>
      <c r="Q13" s="1" t="s">
        <v>38</v>
      </c>
      <c r="R13" s="1" t="s">
        <v>38</v>
      </c>
      <c r="S13" s="1" t="s">
        <v>81</v>
      </c>
      <c r="T13" s="1" t="s">
        <v>38</v>
      </c>
      <c r="U13" s="1" t="s">
        <v>82</v>
      </c>
      <c r="V13" s="1" t="s">
        <v>151</v>
      </c>
      <c r="W13" s="1" t="s">
        <v>39</v>
      </c>
      <c r="X13" s="1" t="s">
        <v>84</v>
      </c>
      <c r="Z13" s="2" t="str">
        <f>HYPERLINK("https://www.solarquotes.com.au/wp-content/uploads/2022/05/EN_Pulsar_Plus_Datasheet_English-1.pdf","Wallbox Pulsar Plus datasheet")</f>
        <v>Wallbox Pulsar Plus datasheet</v>
      </c>
      <c r="AA13" s="2" t="str">
        <f>HYPERLINK("https://www.solarquotes.com.au/wp-content/uploads/2022/05/wallbox-warranty.pdf","Wallbox Pulsar Plus warranty")</f>
        <v>Wallbox Pulsar Plus warranty</v>
      </c>
      <c r="AB13" s="2" t="str">
        <f>HYPERLINK("https://www.solarquotes.com.au/ev-chargers/reviews/wallbox-review.html","Here")</f>
        <v>Here</v>
      </c>
    </row>
    <row r="14" spans="1:52">
      <c r="A14" s="1" t="s">
        <v>157</v>
      </c>
      <c r="B14" s="1" t="s">
        <v>158</v>
      </c>
      <c r="C14" s="1" t="s">
        <v>159</v>
      </c>
      <c r="D14" s="1" t="s">
        <v>63</v>
      </c>
      <c r="E14" s="1" t="s">
        <v>160</v>
      </c>
      <c r="F14" s="1" t="s">
        <v>161</v>
      </c>
      <c r="G14" s="1" t="s">
        <v>52</v>
      </c>
      <c r="H14" s="1" t="s">
        <v>162</v>
      </c>
      <c r="I14" s="1" t="s">
        <v>163</v>
      </c>
      <c r="J14" s="1" t="s">
        <v>38</v>
      </c>
      <c r="K14" s="1" t="s">
        <v>38</v>
      </c>
      <c r="L14" s="1" t="s">
        <v>164</v>
      </c>
      <c r="M14" s="1" t="s">
        <v>39</v>
      </c>
      <c r="O14" s="1" t="s">
        <v>165</v>
      </c>
      <c r="P14" s="1" t="s">
        <v>38</v>
      </c>
      <c r="Q14" s="1" t="s">
        <v>38</v>
      </c>
      <c r="R14" s="1" t="s">
        <v>38</v>
      </c>
      <c r="S14" s="1" t="s">
        <v>38</v>
      </c>
      <c r="T14" s="1" t="s">
        <v>38</v>
      </c>
      <c r="U14" s="1" t="s">
        <v>82</v>
      </c>
      <c r="V14" s="1" t="s">
        <v>166</v>
      </c>
      <c r="W14" s="1" t="s">
        <v>39</v>
      </c>
      <c r="X14" s="1" t="s">
        <v>45</v>
      </c>
      <c r="Z14" s="2" t="str">
        <f>HYPERLINK("https://www.solarquotes.com.au/wp-content/uploads/2025/10/se-one-ev-charger-datasheet-eu-1.pdf","SolarEdge ONE EV Charger datasheet")</f>
        <v>SolarEdge ONE EV Charger datasheet</v>
      </c>
      <c r="AA14" s="2" t="str">
        <f>HYPERLINK("https://www.solarquotes.com.au/wp-content/uploads/2025/10/se-limited-product-warranty-august-2025.pdf","SolarEdge ONE EV Charger warranty")</f>
        <v>SolarEdge ONE EV Charger warranty</v>
      </c>
      <c r="AB14" s="2" t="str">
        <f>HYPERLINK("https://www.solarquotes.com.au/ev-chargers/reviews/solaredge-review.html","Here")</f>
        <v>Here</v>
      </c>
    </row>
    <row r="15" spans="1:52">
      <c r="A15" s="1" t="s">
        <v>167</v>
      </c>
      <c r="B15" s="1" t="s">
        <v>168</v>
      </c>
      <c r="C15" s="1" t="s">
        <v>169</v>
      </c>
      <c r="D15" s="1" t="s">
        <v>95</v>
      </c>
      <c r="E15" s="1" t="s">
        <v>170</v>
      </c>
      <c r="F15" s="1" t="s">
        <v>171</v>
      </c>
      <c r="G15" s="1" t="s">
        <v>172</v>
      </c>
      <c r="H15" s="1" t="s">
        <v>173</v>
      </c>
      <c r="I15" s="1" t="s">
        <v>174</v>
      </c>
      <c r="J15" s="1" t="s">
        <v>38</v>
      </c>
      <c r="K15" s="1" t="s">
        <v>39</v>
      </c>
      <c r="L15" s="1" t="s">
        <v>164</v>
      </c>
      <c r="M15" s="1" t="s">
        <v>39</v>
      </c>
      <c r="N15" s="1" t="s">
        <v>101</v>
      </c>
      <c r="O15" s="1" t="s">
        <v>175</v>
      </c>
      <c r="P15" s="1" t="s">
        <v>38</v>
      </c>
      <c r="Q15" s="1" t="s">
        <v>38</v>
      </c>
      <c r="R15" s="1" t="s">
        <v>38</v>
      </c>
      <c r="S15" s="1" t="s">
        <v>38</v>
      </c>
      <c r="T15" s="1" t="s">
        <v>38</v>
      </c>
      <c r="U15" s="1" t="s">
        <v>103</v>
      </c>
      <c r="V15" s="1" t="s">
        <v>176</v>
      </c>
      <c r="W15" s="1" t="s">
        <v>39</v>
      </c>
      <c r="X15" s="1" t="s">
        <v>84</v>
      </c>
      <c r="Z15" s="2" t="str">
        <f>HYPERLINK("https://www.solarquotes.com.au/wp-content/uploads/2022/05/SE_DS_Fronius_Wattpilot_EN_AU.pdf","Fronius Wattpilot datasheet")</f>
        <v>Fronius Wattpilot datasheet</v>
      </c>
      <c r="AA15" s="2" t="str">
        <f>HYPERLINK("https://www.solarquotes.com.au/wp-content/uploads/2022/05/SE_Terms-of-Warranty_EN_AU_55.pdf","Fronius Wattpilot warranty")</f>
        <v>Fronius Wattpilot warranty</v>
      </c>
      <c r="AB15" s="2" t="str">
        <f>HYPERLINK("https://www.solarquotes.com.au/ev-chargers/reviews/fronius-review.html","Here")</f>
        <v>Here</v>
      </c>
    </row>
    <row r="16" spans="1:52">
      <c r="A16" s="1" t="s">
        <v>177</v>
      </c>
      <c r="B16" s="1" t="s">
        <v>178</v>
      </c>
      <c r="C16" s="1" t="s">
        <v>179</v>
      </c>
      <c r="D16" s="1" t="s">
        <v>95</v>
      </c>
      <c r="E16" s="1" t="s">
        <v>170</v>
      </c>
      <c r="F16" s="1" t="s">
        <v>171</v>
      </c>
      <c r="G16" s="1" t="s">
        <v>172</v>
      </c>
      <c r="H16" s="1" t="s">
        <v>180</v>
      </c>
      <c r="I16" s="1" t="s">
        <v>181</v>
      </c>
      <c r="J16" s="1" t="s">
        <v>38</v>
      </c>
      <c r="K16" s="1" t="s">
        <v>39</v>
      </c>
      <c r="L16" s="1" t="s">
        <v>182</v>
      </c>
      <c r="M16" s="1" t="s">
        <v>39</v>
      </c>
      <c r="N16" s="1" t="s">
        <v>101</v>
      </c>
      <c r="O16" s="1" t="s">
        <v>175</v>
      </c>
      <c r="P16" s="1" t="s">
        <v>38</v>
      </c>
      <c r="Q16" s="1" t="s">
        <v>38</v>
      </c>
      <c r="R16" s="1" t="s">
        <v>38</v>
      </c>
      <c r="S16" s="1" t="s">
        <v>38</v>
      </c>
      <c r="T16" s="1" t="s">
        <v>38</v>
      </c>
      <c r="U16" s="1" t="s">
        <v>70</v>
      </c>
      <c r="V16" s="1" t="s">
        <v>183</v>
      </c>
      <c r="W16" s="1" t="s">
        <v>39</v>
      </c>
      <c r="X16" s="1" t="s">
        <v>84</v>
      </c>
      <c r="Z16" s="2" t="str">
        <f>HYPERLINK("https://www.solarquotes.com.au/wp-content/uploads/2025/12/SE_DS_Fronius_Wattpilot_Flex_EN-1.pdf","Fronius Wattpilot Flex Home datasheet")</f>
        <v>Fronius Wattpilot Flex Home datasheet</v>
      </c>
      <c r="AA16" s="2" t="str">
        <f>HYPERLINK("https://www.solarquotes.com.au/wp-content/uploads/2022/05/SE_Terms-of-Warranty_EN_AU_55.pdf","Fronius Wattpilot warranty")</f>
        <v>Fronius Wattpilot warranty</v>
      </c>
      <c r="AB16" s="2" t="str">
        <f>HYPERLINK("https://www.solarquotes.com.au/ev-chargers/reviews/fronius-review.html","Here")</f>
        <v>Here</v>
      </c>
    </row>
    <row r="17" spans="1:52">
      <c r="A17" s="1" t="s">
        <v>184</v>
      </c>
      <c r="B17" s="1" t="s">
        <v>185</v>
      </c>
      <c r="C17" s="1" t="s">
        <v>186</v>
      </c>
      <c r="D17" s="1" t="s">
        <v>95</v>
      </c>
      <c r="E17" s="1" t="s">
        <v>187</v>
      </c>
      <c r="F17" s="1" t="s">
        <v>188</v>
      </c>
      <c r="G17" s="1" t="s">
        <v>52</v>
      </c>
      <c r="H17" s="1" t="s">
        <v>189</v>
      </c>
      <c r="I17" s="1" t="s">
        <v>190</v>
      </c>
      <c r="J17" s="1" t="s">
        <v>38</v>
      </c>
      <c r="K17" s="1" t="s">
        <v>39</v>
      </c>
      <c r="L17" s="1" t="s">
        <v>191</v>
      </c>
      <c r="M17" s="1" t="s">
        <v>192</v>
      </c>
      <c r="O17" s="1" t="s">
        <v>193</v>
      </c>
      <c r="P17" s="1" t="s">
        <v>194</v>
      </c>
      <c r="Q17" s="1" t="s">
        <v>38</v>
      </c>
      <c r="R17" s="1" t="s">
        <v>38</v>
      </c>
      <c r="S17" s="1" t="s">
        <v>39</v>
      </c>
      <c r="T17" s="1" t="s">
        <v>195</v>
      </c>
      <c r="U17" s="1" t="s">
        <v>103</v>
      </c>
      <c r="V17" s="1" t="s">
        <v>196</v>
      </c>
      <c r="W17" s="1" t="s">
        <v>39</v>
      </c>
      <c r="X17" s="1" t="s">
        <v>84</v>
      </c>
      <c r="Z17" s="2" t="str">
        <f>HYPERLINK("https://www.solarquotes.com.au/wp-content/uploads/2022/05/Schneider-Electric_Schneider-Charge_EVH5A22N2S.pdf","Schneider Charge datasheet")</f>
        <v>Schneider Charge datasheet</v>
      </c>
      <c r="AA17" s="2" t="str">
        <f>HYPERLINK("https://www.solarquotes.com.au/wp-content/uploads/2022/05/eMobility-range-Warranty-Conditions-2024_2-1.pdf","Schneider Charge warranty")</f>
        <v>Schneider Charge warranty</v>
      </c>
      <c r="AB17" s="2" t="str">
        <f>HYPERLINK("https://www.solarquotes.com.au/ev-chargers/reviews/schneider-review.html","Here")</f>
        <v>Here</v>
      </c>
    </row>
    <row r="18" spans="1:52">
      <c r="A18" s="1" t="s">
        <v>197</v>
      </c>
      <c r="B18" s="1" t="s">
        <v>198</v>
      </c>
      <c r="C18" s="1" t="s">
        <v>199</v>
      </c>
      <c r="D18" s="1" t="s">
        <v>200</v>
      </c>
      <c r="E18" s="1" t="s">
        <v>201</v>
      </c>
      <c r="F18" s="1" t="s">
        <v>161</v>
      </c>
      <c r="G18" s="1" t="s">
        <v>52</v>
      </c>
      <c r="H18" s="1" t="s">
        <v>202</v>
      </c>
      <c r="I18" s="1" t="s">
        <v>203</v>
      </c>
      <c r="J18" s="1" t="s">
        <v>38</v>
      </c>
      <c r="K18" s="1" t="s">
        <v>39</v>
      </c>
      <c r="L18" s="1" t="s">
        <v>204</v>
      </c>
      <c r="M18" s="1" t="s">
        <v>57</v>
      </c>
      <c r="O18" s="1" t="s">
        <v>115</v>
      </c>
      <c r="P18" s="1" t="s">
        <v>38</v>
      </c>
      <c r="Q18" s="1" t="s">
        <v>38</v>
      </c>
      <c r="R18" s="1" t="s">
        <v>38</v>
      </c>
      <c r="S18" s="1" t="s">
        <v>39</v>
      </c>
      <c r="T18" s="1" t="s">
        <v>38</v>
      </c>
      <c r="U18" s="1" t="s">
        <v>116</v>
      </c>
      <c r="V18" s="1" t="s">
        <v>205</v>
      </c>
      <c r="W18" s="1" t="s">
        <v>39</v>
      </c>
      <c r="X18" s="1" t="s">
        <v>45</v>
      </c>
      <c r="Z18" s="2" t="str">
        <f>HYPERLINK("https://www.solarquotes.com.au/wp-content/uploads/2025/12/solax-ev-charger.pdf","Yes")</f>
        <v>Yes</v>
      </c>
      <c r="AA18" s="2" t="str">
        <f>HYPERLINK("https://www.solarquotes.com.au/wp-content/uploads/2020/11/2025-au-warranty-terms-conditions.pdf","Yes")</f>
        <v>Yes</v>
      </c>
      <c r="AB18" s="2" t="str">
        <f>HYPERLINK("https://www.solarquotes.com.au/ev-chargers/reviews/solax-power-review.html","Here")</f>
        <v>Here</v>
      </c>
    </row>
    <row r="19" spans="1:52">
      <c r="A19" s="1" t="s">
        <v>206</v>
      </c>
      <c r="B19" s="1" t="s">
        <v>207</v>
      </c>
      <c r="C19" s="1" t="s">
        <v>208</v>
      </c>
      <c r="D19" s="1" t="s">
        <v>32</v>
      </c>
      <c r="E19" s="1" t="s">
        <v>142</v>
      </c>
      <c r="F19" s="1" t="s">
        <v>143</v>
      </c>
      <c r="G19" s="1" t="s">
        <v>81</v>
      </c>
      <c r="H19" s="1" t="s">
        <v>209</v>
      </c>
      <c r="I19" s="1" t="s">
        <v>210</v>
      </c>
      <c r="J19" s="1" t="s">
        <v>39</v>
      </c>
      <c r="K19" s="1" t="s">
        <v>211</v>
      </c>
      <c r="L19" s="1" t="s">
        <v>80</v>
      </c>
      <c r="M19" s="1" t="s">
        <v>39</v>
      </c>
      <c r="N19" s="1" t="s">
        <v>212</v>
      </c>
      <c r="O19" s="1" t="s">
        <v>81</v>
      </c>
      <c r="P19" s="1" t="s">
        <v>195</v>
      </c>
      <c r="Q19" s="1" t="s">
        <v>38</v>
      </c>
      <c r="R19" s="1" t="s">
        <v>38</v>
      </c>
      <c r="S19" s="1" t="s">
        <v>39</v>
      </c>
      <c r="T19" s="1" t="s">
        <v>38</v>
      </c>
      <c r="U19" s="1" t="s">
        <v>103</v>
      </c>
      <c r="V19" s="1" t="s">
        <v>213</v>
      </c>
      <c r="W19" s="1" t="s">
        <v>39</v>
      </c>
      <c r="X19" s="1" t="s">
        <v>84</v>
      </c>
      <c r="Z19" s="2" t="str">
        <f>HYPERLINK("https://www.solarquotes.com.au/wp-content/uploads/2022/05/delta-ac-max.pdf","Delta AC Max datasheet")</f>
        <v>Delta AC Max datasheet</v>
      </c>
      <c r="AA19" s="2" t="str">
        <f>HYPERLINK("https://www.solarquotes.com.au/wp-content/uploads/2022/05/delta-ev-charger-warranty.pdf","Delta AC Max warranty")</f>
        <v>Delta AC Max warranty</v>
      </c>
      <c r="AB19" s="2" t="str">
        <f>HYPERLINK("https://www.solarquotes.com.au/ev-chargers/reviews/delta-review.html","Here")</f>
        <v>Here</v>
      </c>
    </row>
    <row r="20" spans="1:52">
      <c r="A20" s="1" t="s">
        <v>214</v>
      </c>
      <c r="B20" s="1" t="s">
        <v>207</v>
      </c>
      <c r="C20" s="1" t="s">
        <v>215</v>
      </c>
      <c r="D20" s="1" t="s">
        <v>32</v>
      </c>
      <c r="E20" s="1" t="s">
        <v>142</v>
      </c>
      <c r="F20" s="1" t="s">
        <v>143</v>
      </c>
      <c r="G20" s="1" t="s">
        <v>81</v>
      </c>
      <c r="H20" s="1" t="s">
        <v>209</v>
      </c>
      <c r="I20" s="1" t="s">
        <v>210</v>
      </c>
      <c r="J20" s="1" t="s">
        <v>38</v>
      </c>
      <c r="K20" s="1" t="s">
        <v>38</v>
      </c>
      <c r="L20" s="1" t="s">
        <v>80</v>
      </c>
      <c r="M20" s="1" t="s">
        <v>39</v>
      </c>
      <c r="N20" s="1" t="s">
        <v>212</v>
      </c>
      <c r="O20" s="1" t="s">
        <v>81</v>
      </c>
      <c r="P20" s="1" t="s">
        <v>39</v>
      </c>
      <c r="Q20" s="1" t="s">
        <v>39</v>
      </c>
      <c r="R20" s="1" t="s">
        <v>38</v>
      </c>
      <c r="S20" s="1" t="s">
        <v>39</v>
      </c>
      <c r="T20" s="1" t="s">
        <v>39</v>
      </c>
      <c r="U20" s="1" t="s">
        <v>103</v>
      </c>
      <c r="V20" s="1" t="s">
        <v>213</v>
      </c>
      <c r="W20" s="1" t="s">
        <v>39</v>
      </c>
      <c r="X20" s="1" t="s">
        <v>84</v>
      </c>
      <c r="Z20" s="2" t="str">
        <f>HYPERLINK("https://www.solarquotes.com.au/wp-content/uploads/2022/05/delta-ac-max.pdf","Delta AC Max datasheet")</f>
        <v>Delta AC Max datasheet</v>
      </c>
      <c r="AA20" s="2" t="str">
        <f>HYPERLINK("https://www.solarquotes.com.au/wp-content/uploads/2022/05/delta-ev-charger-warranty.pdf","Delta AC Max warranty")</f>
        <v>Delta AC Max warranty</v>
      </c>
      <c r="AB20" s="2" t="str">
        <f>HYPERLINK("https://www.solarquotes.com.au/ev-chargers/reviews/delta-review.html","Here")</f>
        <v>Here</v>
      </c>
    </row>
    <row r="21" spans="1:52">
      <c r="A21" s="1" t="s">
        <v>216</v>
      </c>
      <c r="B21" s="1" t="s">
        <v>217</v>
      </c>
      <c r="C21" s="1" t="s">
        <v>218</v>
      </c>
      <c r="D21" s="1" t="s">
        <v>95</v>
      </c>
      <c r="E21" s="1" t="s">
        <v>133</v>
      </c>
      <c r="F21" s="1" t="s">
        <v>111</v>
      </c>
      <c r="G21" s="1" t="s">
        <v>219</v>
      </c>
      <c r="H21" s="1" t="s">
        <v>220</v>
      </c>
      <c r="I21" s="1" t="s">
        <v>221</v>
      </c>
      <c r="J21" s="1" t="s">
        <v>81</v>
      </c>
      <c r="K21" s="1" t="s">
        <v>39</v>
      </c>
      <c r="L21" s="1" t="s">
        <v>164</v>
      </c>
      <c r="M21" s="1" t="s">
        <v>38</v>
      </c>
      <c r="O21" s="1" t="s">
        <v>222</v>
      </c>
      <c r="P21" s="1" t="s">
        <v>38</v>
      </c>
      <c r="Q21" s="1" t="s">
        <v>38</v>
      </c>
      <c r="R21" s="1" t="s">
        <v>38</v>
      </c>
      <c r="S21" s="1" t="s">
        <v>223</v>
      </c>
      <c r="T21" s="1" t="s">
        <v>224</v>
      </c>
      <c r="U21" s="1" t="s">
        <v>225</v>
      </c>
      <c r="V21" s="1" t="s">
        <v>226</v>
      </c>
      <c r="W21" s="1" t="s">
        <v>39</v>
      </c>
      <c r="X21" s="1" t="s">
        <v>227</v>
      </c>
      <c r="Z21" s="2" t="str">
        <f>HYPERLINK("https://www.solarquotes.com.au/wp-content/uploads/2023/01/Datasheet-EV-Charging-Station-NS-EN.pdf","Victron EV Charging Station datasheet")</f>
        <v>Victron EV Charging Station datasheet</v>
      </c>
      <c r="AA21" s="2" t="str">
        <f>HYPERLINK("https://www.solarquotes.com.au/wp-content/uploads/2023/01/Victron-Energy-Limited-Warranty-Policy.pdf","Victron EV Charging Station warranty")</f>
        <v>Victron EV Charging Station warranty</v>
      </c>
      <c r="AB21" s="2" t="str">
        <f>HYPERLINK("https://www.solarquotes.com.au/inverters/victron-energy-review.html","Here")</f>
        <v>Here</v>
      </c>
    </row>
    <row r="22" spans="1:52">
      <c r="A22" s="1" t="s">
        <v>228</v>
      </c>
      <c r="B22" s="1" t="s">
        <v>229</v>
      </c>
      <c r="C22" s="1" t="s">
        <v>230</v>
      </c>
      <c r="D22" s="1" t="s">
        <v>200</v>
      </c>
      <c r="E22" s="1" t="s">
        <v>231</v>
      </c>
      <c r="F22" s="1" t="s">
        <v>161</v>
      </c>
      <c r="G22" s="1" t="s">
        <v>52</v>
      </c>
      <c r="H22" s="1" t="s">
        <v>232</v>
      </c>
      <c r="I22" s="1" t="s">
        <v>233</v>
      </c>
      <c r="J22" s="1" t="s">
        <v>38</v>
      </c>
      <c r="K22" s="1" t="s">
        <v>38</v>
      </c>
      <c r="L22" s="1" t="s">
        <v>126</v>
      </c>
      <c r="M22" s="1" t="s">
        <v>234</v>
      </c>
      <c r="N22" s="1" t="s">
        <v>101</v>
      </c>
      <c r="O22" s="1" t="s">
        <v>235</v>
      </c>
      <c r="P22" s="1" t="s">
        <v>38</v>
      </c>
      <c r="Q22" s="1" t="s">
        <v>38</v>
      </c>
      <c r="R22" s="1" t="s">
        <v>38</v>
      </c>
      <c r="S22" s="1" t="s">
        <v>81</v>
      </c>
      <c r="T22" s="1" t="s">
        <v>38</v>
      </c>
      <c r="U22" s="1" t="s">
        <v>236</v>
      </c>
      <c r="V22" s="1" t="s">
        <v>237</v>
      </c>
      <c r="W22" s="1" t="s">
        <v>39</v>
      </c>
      <c r="X22" s="1" t="s">
        <v>45</v>
      </c>
      <c r="Y22" s="1" t="s">
        <v>238</v>
      </c>
      <c r="Z22" s="2" t="str">
        <f>HYPERLINK("https://www.solarquotes.com.au/wp-content/uploads/2022/08/ZJ-beny.pdf","ZJ Beny AC EV Charger datasheet")</f>
        <v>ZJ Beny AC EV Charger datasheet</v>
      </c>
      <c r="AA22" s="2" t="str">
        <f>HYPERLINK("https://www.solarquotes.com.au/wp-content/uploads/2022/08/zj-beny-warranty.pdf","ZJ Beny AC EV Charger warranty")</f>
        <v>ZJ Beny AC EV Charger warranty</v>
      </c>
      <c r="AB22" s="2" t="str">
        <f>HYPERLINK("https://www.solarquotes.com.au/ev-chargers/reviews/zj-beny-review.html","Here")</f>
        <v>Here</v>
      </c>
    </row>
    <row r="23" spans="1:52">
      <c r="A23" s="1" t="s">
        <v>239</v>
      </c>
      <c r="B23" s="1" t="s">
        <v>240</v>
      </c>
      <c r="C23" s="1" t="s">
        <v>241</v>
      </c>
      <c r="D23" s="1" t="s">
        <v>242</v>
      </c>
      <c r="E23" s="1" t="s">
        <v>243</v>
      </c>
      <c r="F23" s="1" t="s">
        <v>244</v>
      </c>
      <c r="G23" s="1" t="s">
        <v>245</v>
      </c>
      <c r="H23" s="1" t="s">
        <v>246</v>
      </c>
      <c r="I23" s="1" t="s">
        <v>247</v>
      </c>
      <c r="J23" s="1" t="s">
        <v>39</v>
      </c>
      <c r="K23" s="1" t="s">
        <v>38</v>
      </c>
      <c r="L23" s="1" t="s">
        <v>248</v>
      </c>
      <c r="M23" s="1" t="s">
        <v>249</v>
      </c>
      <c r="O23" s="1" t="s">
        <v>250</v>
      </c>
      <c r="P23" s="1" t="s">
        <v>251</v>
      </c>
      <c r="Q23" s="1" t="s">
        <v>38</v>
      </c>
      <c r="R23" s="1" t="s">
        <v>38</v>
      </c>
      <c r="S23" s="1" t="s">
        <v>39</v>
      </c>
      <c r="T23" s="1" t="s">
        <v>39</v>
      </c>
      <c r="U23" s="1" t="s">
        <v>103</v>
      </c>
      <c r="V23" s="1" t="s">
        <v>252</v>
      </c>
      <c r="W23" s="1" t="s">
        <v>39</v>
      </c>
      <c r="X23" s="1" t="s">
        <v>105</v>
      </c>
      <c r="Y23" s="1" t="s">
        <v>253</v>
      </c>
      <c r="Z23" s="2" t="str">
        <f>HYPERLINK("https://www.solarquotes.com.au/wp-content/uploads/2023/06/evnex-e2.pdf","EVNex E2 datasheet")</f>
        <v>EVNex E2 datasheet</v>
      </c>
      <c r="AA23" s="2" t="str">
        <f>HYPERLINK("https://www.solarquotes.com.au/wp-content/uploads/2022/05/evnex-warranty.pdf","EVNex E2 warranty")</f>
        <v>EVNex E2 warranty</v>
      </c>
      <c r="AB23" s="2" t="str">
        <f>HYPERLINK("https://www.solarquotes.com.au/ev-chargers/reviews/evnex-review.html","Here")</f>
        <v>Here</v>
      </c>
    </row>
    <row r="24" spans="1:52">
      <c r="A24" s="1" t="s">
        <v>254</v>
      </c>
      <c r="B24" s="1" t="s">
        <v>255</v>
      </c>
      <c r="C24" s="1" t="s">
        <v>256</v>
      </c>
      <c r="D24" s="1" t="s">
        <v>32</v>
      </c>
      <c r="E24" s="1" t="s">
        <v>76</v>
      </c>
      <c r="F24" s="1" t="s">
        <v>143</v>
      </c>
      <c r="G24" s="1" t="s">
        <v>257</v>
      </c>
      <c r="H24" s="1" t="s">
        <v>258</v>
      </c>
      <c r="I24" s="1" t="s">
        <v>259</v>
      </c>
      <c r="J24" s="1" t="s">
        <v>81</v>
      </c>
      <c r="K24" s="1" t="s">
        <v>38</v>
      </c>
      <c r="L24" s="1" t="s">
        <v>260</v>
      </c>
      <c r="M24" s="1" t="s">
        <v>39</v>
      </c>
      <c r="N24" s="1" t="s">
        <v>101</v>
      </c>
      <c r="O24" s="1" t="s">
        <v>261</v>
      </c>
      <c r="P24" s="1" t="s">
        <v>38</v>
      </c>
      <c r="Q24" s="1" t="s">
        <v>38</v>
      </c>
      <c r="R24" s="1" t="s">
        <v>38</v>
      </c>
      <c r="S24" s="1" t="s">
        <v>38</v>
      </c>
      <c r="T24" s="1" t="s">
        <v>38</v>
      </c>
      <c r="U24" s="1" t="s">
        <v>82</v>
      </c>
      <c r="V24" s="1" t="s">
        <v>262</v>
      </c>
      <c r="W24" s="1" t="s">
        <v>39</v>
      </c>
      <c r="X24" s="1" t="s">
        <v>45</v>
      </c>
      <c r="Z24" s="2" t="str">
        <f>HYPERLINK("https://www.solarquotes.com.au/wp-content/uploads/2022/05/smappee-ev-wall.pdf","Smappee EV Wall datasheet")</f>
        <v>Smappee EV Wall datasheet</v>
      </c>
      <c r="AA24" s="1" t="s">
        <v>39</v>
      </c>
      <c r="AB24" s="2" t="str">
        <f>HYPERLINK("https://www.solarquotes.com.au/ev-chargers/reviews/smappee-review.html","Here")</f>
        <v>Here</v>
      </c>
    </row>
    <row r="25" spans="1:52">
      <c r="A25" s="1" t="s">
        <v>263</v>
      </c>
      <c r="B25" s="1" t="s">
        <v>264</v>
      </c>
      <c r="C25" s="1" t="s">
        <v>265</v>
      </c>
      <c r="D25" s="1" t="s">
        <v>109</v>
      </c>
      <c r="E25" s="1" t="s">
        <v>266</v>
      </c>
      <c r="F25" s="1" t="s">
        <v>111</v>
      </c>
      <c r="G25" s="1" t="s">
        <v>52</v>
      </c>
      <c r="H25" s="1" t="s">
        <v>267</v>
      </c>
      <c r="I25" s="1" t="s">
        <v>268</v>
      </c>
      <c r="J25" s="1" t="s">
        <v>39</v>
      </c>
      <c r="K25" s="1" t="s">
        <v>38</v>
      </c>
      <c r="L25" s="1" t="s">
        <v>269</v>
      </c>
      <c r="M25" s="1" t="s">
        <v>270</v>
      </c>
      <c r="O25" s="1" t="s">
        <v>271</v>
      </c>
      <c r="P25" s="1" t="s">
        <v>38</v>
      </c>
      <c r="Q25" s="1" t="s">
        <v>38</v>
      </c>
      <c r="R25" s="1" t="s">
        <v>38</v>
      </c>
      <c r="S25" s="1" t="s">
        <v>39</v>
      </c>
      <c r="T25" s="1" t="s">
        <v>38</v>
      </c>
      <c r="U25" s="1" t="s">
        <v>236</v>
      </c>
      <c r="V25" s="1" t="s">
        <v>272</v>
      </c>
      <c r="W25" s="1" t="s">
        <v>39</v>
      </c>
      <c r="X25" s="1" t="s">
        <v>273</v>
      </c>
      <c r="Z25" s="2" t="str">
        <f>HYPERLINK("https://www.solarquotes.com.au/wp-content/uploads/2024/10/Technical-Datasheet-Ohme-Home-Pro-7.4kW.pdf","Ohme Home Pro datasheet")</f>
        <v>Ohme Home Pro datasheet</v>
      </c>
      <c r="AA25" s="2" t="str">
        <f>HYPERLINK("https://www.solarquotes.com.au/wp-content/uploads/2024/05/Ohme-Warranty-Australia.pdf","Ohme Home Pro warranty")</f>
        <v>Ohme Home Pro warranty</v>
      </c>
      <c r="AB25" s="2" t="str">
        <f>HYPERLINK("https://www.solarquotes.com.au/ev-chargers/reviews/ohme-review.html","Here")</f>
        <v>Here</v>
      </c>
    </row>
    <row r="26" spans="1:52">
      <c r="A26" s="1" t="s">
        <v>274</v>
      </c>
      <c r="B26" s="1" t="s">
        <v>275</v>
      </c>
      <c r="C26" s="1" t="s">
        <v>276</v>
      </c>
      <c r="D26" s="1" t="s">
        <v>109</v>
      </c>
      <c r="E26" s="1" t="s">
        <v>266</v>
      </c>
      <c r="F26" s="1" t="s">
        <v>111</v>
      </c>
      <c r="G26" s="1" t="s">
        <v>52</v>
      </c>
      <c r="H26" s="1" t="s">
        <v>277</v>
      </c>
      <c r="I26" s="1" t="s">
        <v>278</v>
      </c>
      <c r="J26" s="1" t="s">
        <v>39</v>
      </c>
      <c r="K26" s="1" t="s">
        <v>38</v>
      </c>
      <c r="L26" s="1" t="s">
        <v>279</v>
      </c>
      <c r="M26" s="1" t="s">
        <v>280</v>
      </c>
      <c r="O26" s="1" t="s">
        <v>271</v>
      </c>
      <c r="P26" s="1" t="s">
        <v>38</v>
      </c>
      <c r="Q26" s="1" t="s">
        <v>38</v>
      </c>
      <c r="R26" s="1" t="s">
        <v>38</v>
      </c>
      <c r="S26" s="1" t="s">
        <v>39</v>
      </c>
      <c r="T26" s="1" t="s">
        <v>38</v>
      </c>
      <c r="U26" s="1" t="s">
        <v>281</v>
      </c>
      <c r="V26" s="1" t="s">
        <v>282</v>
      </c>
      <c r="W26" s="1" t="s">
        <v>39</v>
      </c>
      <c r="X26" s="1" t="s">
        <v>273</v>
      </c>
      <c r="Z26" s="2" t="str">
        <f>HYPERLINK("https://www.solarquotes.com.au/wp-content/uploads/2024/05/ePod-7kW-Product-Data-Sheet-AUS4-compressed.pdf","Ohme ePod datasheet")</f>
        <v>Ohme ePod datasheet</v>
      </c>
      <c r="AA26" s="2" t="str">
        <f>HYPERLINK("https://www.solarquotes.com.au/wp-content/uploads/2024/05/Ohme-Warranty-Australia.pdf","Ohme ePod warranty")</f>
        <v>Ohme ePod warranty</v>
      </c>
      <c r="AB26" s="2" t="str">
        <f>HYPERLINK("https://www.solarquotes.com.au/ev-chargers/reviews/ohme-review.html","Here")</f>
        <v>Here</v>
      </c>
    </row>
    <row r="27" spans="1:52">
      <c r="A27" s="1" t="s">
        <v>283</v>
      </c>
      <c r="B27" s="1" t="s">
        <v>284</v>
      </c>
      <c r="C27" s="1" t="s">
        <v>285</v>
      </c>
      <c r="D27" s="1" t="s">
        <v>49</v>
      </c>
      <c r="E27" s="1" t="s">
        <v>286</v>
      </c>
      <c r="F27" s="1" t="s">
        <v>51</v>
      </c>
      <c r="G27" s="1" t="s">
        <v>287</v>
      </c>
      <c r="H27" s="1" t="s">
        <v>288</v>
      </c>
      <c r="I27" s="1" t="s">
        <v>203</v>
      </c>
      <c r="J27" s="1" t="s">
        <v>39</v>
      </c>
      <c r="K27" s="1" t="s">
        <v>39</v>
      </c>
      <c r="L27" s="1" t="s">
        <v>289</v>
      </c>
      <c r="M27" s="1" t="s">
        <v>38</v>
      </c>
      <c r="O27" s="1" t="s">
        <v>81</v>
      </c>
      <c r="P27" s="1" t="s">
        <v>290</v>
      </c>
      <c r="Q27" s="1" t="s">
        <v>38</v>
      </c>
      <c r="R27" s="1" t="s">
        <v>38</v>
      </c>
      <c r="S27" s="1" t="s">
        <v>81</v>
      </c>
      <c r="T27" s="1" t="s">
        <v>38</v>
      </c>
      <c r="U27" s="1" t="s">
        <v>82</v>
      </c>
      <c r="V27" s="1" t="s">
        <v>291</v>
      </c>
      <c r="W27" s="1" t="s">
        <v>39</v>
      </c>
      <c r="X27" s="1" t="s">
        <v>84</v>
      </c>
      <c r="Z27" s="2" t="str">
        <f>HYPERLINK("https://www.solarquotes.com.au/wp-content/uploads/2022/10/abb-terra-wallbox.pdf","ABB Terra Wallbox datasheet")</f>
        <v>ABB Terra Wallbox datasheet</v>
      </c>
      <c r="AA27" s="2" t="str">
        <f>HYPERLINK("https://www.solarquotes.com.au/wp-content/uploads/2022/10/abb-evcharger-warranty.pdf","ABB Terra Wallbox warranty")</f>
        <v>ABB Terra Wallbox warranty</v>
      </c>
      <c r="AB27" s="2" t="str">
        <f>HYPERLINK("https://www.solarquotes.com.au/ev-chargers/reviews/abb-review.html","Here")</f>
        <v>Here</v>
      </c>
    </row>
    <row r="28" spans="1:52">
      <c r="A28" s="1" t="s">
        <v>292</v>
      </c>
      <c r="B28" s="1" t="s">
        <v>293</v>
      </c>
      <c r="C28" s="1" t="s">
        <v>294</v>
      </c>
      <c r="D28" s="1" t="s">
        <v>95</v>
      </c>
      <c r="E28" s="1" t="s">
        <v>133</v>
      </c>
      <c r="F28" s="1" t="s">
        <v>111</v>
      </c>
      <c r="G28" s="1" t="s">
        <v>137</v>
      </c>
      <c r="H28" s="1" t="s">
        <v>295</v>
      </c>
      <c r="I28" s="1" t="s">
        <v>296</v>
      </c>
      <c r="J28" s="1" t="s">
        <v>39</v>
      </c>
      <c r="K28" s="1" t="s">
        <v>38</v>
      </c>
      <c r="L28" s="1" t="s">
        <v>297</v>
      </c>
      <c r="M28" s="1" t="s">
        <v>57</v>
      </c>
      <c r="O28" s="1" t="s">
        <v>115</v>
      </c>
      <c r="P28" s="1" t="s">
        <v>38</v>
      </c>
      <c r="Q28" s="1" t="s">
        <v>38</v>
      </c>
      <c r="R28" s="1" t="s">
        <v>38</v>
      </c>
      <c r="S28" s="1" t="s">
        <v>38</v>
      </c>
      <c r="T28" s="1" t="s">
        <v>38</v>
      </c>
      <c r="U28" s="1" t="s">
        <v>103</v>
      </c>
      <c r="V28" s="1" t="s">
        <v>298</v>
      </c>
      <c r="W28" s="1" t="s">
        <v>299</v>
      </c>
      <c r="X28" s="1">
        <v>5</v>
      </c>
      <c r="Z28" s="2" t="str">
        <f>HYPERLINK("https://www.solarquotes.com.au/wp-content/uploads/2025/05/enphase-IQ-2.pdf","Yes")</f>
        <v>Yes</v>
      </c>
      <c r="AA28" s="2" t="str">
        <f>HYPERLINK("https://www.solarquotes.com.au/wp-content/uploads/2025/05/Australia-EVSE-Warranty-March-31-2025.pdf","Yes")</f>
        <v>Yes</v>
      </c>
      <c r="AB28" s="2" t="str">
        <f>HYPERLINK("https://www.solarquotes.com.au/ev-chargers/reviews/enphase-energy-review.html","Here")</f>
        <v>Here</v>
      </c>
    </row>
    <row r="29" spans="1:52">
      <c r="A29" s="1" t="s">
        <v>300</v>
      </c>
      <c r="B29" s="1" t="s">
        <v>301</v>
      </c>
      <c r="C29" s="1" t="s">
        <v>302</v>
      </c>
      <c r="D29" s="1" t="s">
        <v>200</v>
      </c>
      <c r="E29" s="1" t="s">
        <v>33</v>
      </c>
      <c r="F29" s="1" t="s">
        <v>161</v>
      </c>
      <c r="G29" s="1" t="s">
        <v>52</v>
      </c>
      <c r="H29" s="1" t="s">
        <v>303</v>
      </c>
      <c r="I29" s="1" t="s">
        <v>304</v>
      </c>
      <c r="J29" s="1" t="s">
        <v>39</v>
      </c>
      <c r="K29" s="1" t="s">
        <v>38</v>
      </c>
      <c r="L29" s="1" t="s">
        <v>114</v>
      </c>
      <c r="M29" s="1" t="s">
        <v>57</v>
      </c>
      <c r="N29" s="1" t="s">
        <v>305</v>
      </c>
      <c r="O29" s="1" t="s">
        <v>306</v>
      </c>
      <c r="P29" s="1" t="s">
        <v>38</v>
      </c>
      <c r="Q29" s="1" t="s">
        <v>38</v>
      </c>
      <c r="R29" s="1" t="s">
        <v>38</v>
      </c>
      <c r="S29" s="1" t="s">
        <v>137</v>
      </c>
      <c r="T29" s="1" t="s">
        <v>38</v>
      </c>
      <c r="U29" s="1" t="s">
        <v>43</v>
      </c>
      <c r="V29" s="1" t="s">
        <v>307</v>
      </c>
      <c r="W29" s="1" t="s">
        <v>39</v>
      </c>
      <c r="X29" s="1" t="s">
        <v>45</v>
      </c>
      <c r="Z29" s="2" t="str">
        <f>HYPERLINK("https://www.solarquotes.com.au/wp-content/uploads/2025/04/istore-ev-charger.pdf","iStore EV Charger datasheet")</f>
        <v>iStore EV Charger datasheet</v>
      </c>
      <c r="AA29" s="2" t="str">
        <f>HYPERLINK("https://www.solarquotes.com.au/wp-content/uploads/2025/04/istore-charger-warranty.png","iStore EV Charger warranty")</f>
        <v>iStore EV Charger warranty</v>
      </c>
      <c r="AB29" s="2" t="str">
        <f>HYPERLINK("https://www.solarquotes.com.au/ev-chargers/reviews/istore-review.html","Here")</f>
        <v>Here</v>
      </c>
    </row>
    <row r="30" spans="1:52">
      <c r="A30" s="1" t="s">
        <v>308</v>
      </c>
      <c r="B30" s="1" t="s">
        <v>309</v>
      </c>
      <c r="C30" s="1" t="s">
        <v>310</v>
      </c>
      <c r="D30" s="1" t="s">
        <v>200</v>
      </c>
      <c r="E30" s="1" t="s">
        <v>311</v>
      </c>
      <c r="F30" s="1" t="s">
        <v>161</v>
      </c>
      <c r="G30" s="1" t="s">
        <v>52</v>
      </c>
      <c r="H30" s="1" t="s">
        <v>312</v>
      </c>
      <c r="I30" s="1" t="s">
        <v>313</v>
      </c>
      <c r="J30" s="1" t="s">
        <v>39</v>
      </c>
      <c r="K30" s="1" t="s">
        <v>39</v>
      </c>
      <c r="L30" s="1" t="s">
        <v>114</v>
      </c>
      <c r="M30" s="1" t="s">
        <v>57</v>
      </c>
      <c r="O30" s="1" t="s">
        <v>314</v>
      </c>
      <c r="P30" s="1" t="s">
        <v>315</v>
      </c>
      <c r="Q30" s="1" t="s">
        <v>38</v>
      </c>
      <c r="R30" s="1" t="s">
        <v>38</v>
      </c>
      <c r="S30" s="1" t="s">
        <v>137</v>
      </c>
      <c r="T30" s="1" t="s">
        <v>38</v>
      </c>
      <c r="U30" s="1" t="s">
        <v>43</v>
      </c>
      <c r="V30" s="1" t="s">
        <v>316</v>
      </c>
      <c r="W30" s="1" t="s">
        <v>39</v>
      </c>
      <c r="X30" s="1" t="s">
        <v>45</v>
      </c>
      <c r="Z30" s="1" t="s">
        <v>39</v>
      </c>
      <c r="AA30" s="1" t="s">
        <v>39</v>
      </c>
      <c r="AB30" s="2" t="str">
        <f>HYPERLINK("https://www.solarquotes.com.au/ev-chargers/reviews/anker-solix-review.html","Here")</f>
        <v>Here</v>
      </c>
    </row>
    <row r="31" spans="1:52">
      <c r="A31" s="1" t="s">
        <v>317</v>
      </c>
      <c r="B31" s="1" t="s">
        <v>318</v>
      </c>
      <c r="C31" s="1" t="s">
        <v>319</v>
      </c>
      <c r="D31" s="1" t="s">
        <v>49</v>
      </c>
      <c r="E31" s="1" t="s">
        <v>320</v>
      </c>
      <c r="F31" s="1" t="s">
        <v>51</v>
      </c>
      <c r="G31" s="1" t="s">
        <v>321</v>
      </c>
      <c r="H31" s="1" t="s">
        <v>322</v>
      </c>
      <c r="I31" s="1" t="s">
        <v>323</v>
      </c>
      <c r="J31" s="1" t="s">
        <v>324</v>
      </c>
      <c r="K31" s="1" t="s">
        <v>38</v>
      </c>
      <c r="L31" s="1" t="s">
        <v>325</v>
      </c>
      <c r="M31" s="1" t="s">
        <v>39</v>
      </c>
      <c r="N31" s="1" t="s">
        <v>326</v>
      </c>
      <c r="O31" s="1" t="s">
        <v>327</v>
      </c>
      <c r="P31" s="1" t="s">
        <v>38</v>
      </c>
      <c r="Q31" s="1" t="s">
        <v>38</v>
      </c>
      <c r="R31" s="1" t="s">
        <v>38</v>
      </c>
      <c r="S31" s="1" t="s">
        <v>38</v>
      </c>
      <c r="T31" s="1" t="s">
        <v>38</v>
      </c>
      <c r="U31" s="1" t="s">
        <v>103</v>
      </c>
      <c r="V31" s="1" t="s">
        <v>328</v>
      </c>
      <c r="W31" s="1" t="s">
        <v>39</v>
      </c>
      <c r="X31" s="1" t="s">
        <v>45</v>
      </c>
      <c r="Z31" s="2" t="str">
        <f>HYPERLINK("https://www.solarquotes.com.au/wp-content/uploads/2023/11/teltocharge-datasheet.pdf","Teltonika TeltoCharge datasheet")</f>
        <v>Teltonika TeltoCharge datasheet</v>
      </c>
      <c r="AA31" s="2" t="str">
        <f>HYPERLINK("https://www.solarquotes.com.au/wp-content/uploads/2023/11/teltonika-warranty.pdf","Teltonika TeltoCharge warranty")</f>
        <v>Teltonika TeltoCharge warranty</v>
      </c>
      <c r="AB31" s="2" t="str">
        <f>HYPERLINK("https://www.solarquotes.com.au/ev-chargers/reviews/teltonika-review.html","Here")</f>
        <v>Here</v>
      </c>
    </row>
    <row r="32" spans="1:52">
      <c r="A32" s="1" t="s">
        <v>329</v>
      </c>
      <c r="B32" s="1" t="s">
        <v>330</v>
      </c>
      <c r="C32" s="1" t="s">
        <v>331</v>
      </c>
      <c r="D32" s="1" t="s">
        <v>332</v>
      </c>
      <c r="E32" s="1" t="s">
        <v>333</v>
      </c>
      <c r="F32" s="1" t="s">
        <v>334</v>
      </c>
      <c r="G32" s="1" t="s">
        <v>35</v>
      </c>
      <c r="H32" s="1" t="s">
        <v>335</v>
      </c>
      <c r="I32" s="1" t="s">
        <v>146</v>
      </c>
      <c r="J32" s="1" t="s">
        <v>81</v>
      </c>
      <c r="K32" s="1" t="s">
        <v>39</v>
      </c>
      <c r="L32" s="1" t="s">
        <v>80</v>
      </c>
      <c r="M32" s="1" t="s">
        <v>39</v>
      </c>
      <c r="N32" s="1" t="s">
        <v>101</v>
      </c>
      <c r="O32" s="1" t="s">
        <v>115</v>
      </c>
      <c r="P32" s="1" t="s">
        <v>336</v>
      </c>
      <c r="Q32" s="1" t="s">
        <v>38</v>
      </c>
      <c r="R32" s="1" t="s">
        <v>38</v>
      </c>
      <c r="S32" s="1" t="s">
        <v>81</v>
      </c>
      <c r="T32" s="1" t="s">
        <v>39</v>
      </c>
      <c r="U32" s="1" t="s">
        <v>82</v>
      </c>
      <c r="V32" s="1" t="s">
        <v>337</v>
      </c>
      <c r="W32" s="1" t="s">
        <v>39</v>
      </c>
      <c r="X32" s="1" t="s">
        <v>45</v>
      </c>
      <c r="Z32" s="2" t="str">
        <f>HYPERLINK("https://www.solarquotes.com.au/wp-content/uploads/2022/05/EO-Mini-Pro-Datasheet.pdf","EO Mini Pro 2 datasheet")</f>
        <v>EO Mini Pro 2 datasheet</v>
      </c>
      <c r="AA32" s="1" t="s">
        <v>39</v>
      </c>
      <c r="AB32" s="2" t="str">
        <f>HYPERLINK("https://www.solarquotes.com.au/ev-chargers/reviews/eo-review.html","Here")</f>
        <v>Here</v>
      </c>
    </row>
    <row r="33" spans="1:52">
      <c r="A33" s="1" t="s">
        <v>338</v>
      </c>
      <c r="B33" s="1" t="s">
        <v>339</v>
      </c>
      <c r="C33" s="1" t="s">
        <v>340</v>
      </c>
      <c r="D33" s="1" t="s">
        <v>32</v>
      </c>
      <c r="E33" s="1" t="s">
        <v>76</v>
      </c>
      <c r="F33" s="1" t="s">
        <v>143</v>
      </c>
      <c r="G33" s="1" t="s">
        <v>35</v>
      </c>
      <c r="H33" s="1" t="s">
        <v>341</v>
      </c>
      <c r="I33" s="1" t="s">
        <v>146</v>
      </c>
      <c r="J33" s="1" t="s">
        <v>38</v>
      </c>
      <c r="K33" s="1" t="s">
        <v>39</v>
      </c>
      <c r="L33" s="1" t="s">
        <v>164</v>
      </c>
      <c r="M33" s="1" t="s">
        <v>39</v>
      </c>
      <c r="N33" s="1" t="s">
        <v>101</v>
      </c>
      <c r="O33" s="1" t="s">
        <v>342</v>
      </c>
      <c r="P33" s="1" t="s">
        <v>39</v>
      </c>
      <c r="Q33" s="1" t="s">
        <v>38</v>
      </c>
      <c r="R33" s="1" t="s">
        <v>39</v>
      </c>
      <c r="S33" s="1" t="s">
        <v>81</v>
      </c>
      <c r="T33" s="1" t="s">
        <v>39</v>
      </c>
      <c r="U33" s="1" t="s">
        <v>82</v>
      </c>
      <c r="V33" s="1" t="s">
        <v>337</v>
      </c>
      <c r="W33" s="1" t="s">
        <v>39</v>
      </c>
      <c r="X33" s="1" t="s">
        <v>45</v>
      </c>
      <c r="Z33" s="2" t="str">
        <f>HYPERLINK("https://www.solarquotes.com.au/wp-content/uploads/2022/05/eo-basic.pdf","EO Basic datasheet")</f>
        <v>EO Basic datasheet</v>
      </c>
      <c r="AA33" s="1" t="s">
        <v>39</v>
      </c>
      <c r="AB33" s="2" t="str">
        <f>HYPERLINK("https://www.solarquotes.com.au/ev-chargers/reviews/eo-review.html","Here")</f>
        <v>Here</v>
      </c>
    </row>
    <row r="34" spans="1:52">
      <c r="A34" s="1" t="s">
        <v>343</v>
      </c>
      <c r="B34" s="1" t="s">
        <v>344</v>
      </c>
      <c r="C34" s="1" t="s">
        <v>345</v>
      </c>
      <c r="D34" s="1" t="s">
        <v>200</v>
      </c>
      <c r="E34" s="1" t="s">
        <v>311</v>
      </c>
      <c r="F34" s="1" t="s">
        <v>161</v>
      </c>
      <c r="G34" s="1" t="s">
        <v>52</v>
      </c>
      <c r="H34" s="1" t="s">
        <v>346</v>
      </c>
      <c r="I34" s="1" t="s">
        <v>347</v>
      </c>
      <c r="J34" s="1" t="s">
        <v>39</v>
      </c>
      <c r="K34" s="1" t="s">
        <v>38</v>
      </c>
      <c r="L34" s="1" t="s">
        <v>182</v>
      </c>
      <c r="M34" s="1" t="s">
        <v>57</v>
      </c>
      <c r="O34" s="1" t="s">
        <v>348</v>
      </c>
      <c r="P34" s="1" t="s">
        <v>38</v>
      </c>
      <c r="Q34" s="1" t="s">
        <v>38</v>
      </c>
      <c r="R34" s="1" t="s">
        <v>38</v>
      </c>
      <c r="S34" s="1" t="s">
        <v>38</v>
      </c>
      <c r="T34" s="1" t="s">
        <v>38</v>
      </c>
      <c r="U34" s="1" t="s">
        <v>116</v>
      </c>
      <c r="V34" s="1" t="s">
        <v>349</v>
      </c>
      <c r="W34" s="1" t="s">
        <v>39</v>
      </c>
      <c r="X34" s="1" t="s">
        <v>45</v>
      </c>
      <c r="Y34" s="1" t="s">
        <v>350</v>
      </c>
      <c r="Z34" s="2" t="str">
        <f>HYPERLINK("https://www.solarquotes.com.au/wp-content/uploads/2026/04/A-E-B_Tethered_HOME_Datasheet_EN-1.pdf","Yes")</f>
        <v>Yes</v>
      </c>
      <c r="AA34" s="2" t="str">
        <f>HYPERLINK("https://www.solarquotes.com.au/wp-content/uploads/2026/04/EV-Charger-WarrantyPolicy-AU-V2.0.pdf","Yes")</f>
        <v>Yes</v>
      </c>
      <c r="AB34" s="2" t="str">
        <f>HYPERLINK("https://www.solarquotes.com.au/ev-chargers/reviews/foxess-review.html","Here")</f>
        <v>Here</v>
      </c>
    </row>
    <row r="35" spans="1:52">
      <c r="A35" s="1" t="s">
        <v>351</v>
      </c>
      <c r="B35" s="1" t="s">
        <v>352</v>
      </c>
      <c r="C35" s="1" t="s">
        <v>169</v>
      </c>
      <c r="D35" s="1" t="s">
        <v>95</v>
      </c>
      <c r="E35" s="1" t="s">
        <v>353</v>
      </c>
      <c r="F35" s="1" t="s">
        <v>111</v>
      </c>
      <c r="G35" s="1" t="s">
        <v>354</v>
      </c>
      <c r="H35" s="1" t="s">
        <v>355</v>
      </c>
      <c r="I35" s="1" t="s">
        <v>203</v>
      </c>
      <c r="J35" s="1" t="s">
        <v>356</v>
      </c>
      <c r="K35" s="1" t="s">
        <v>38</v>
      </c>
      <c r="L35" s="1" t="s">
        <v>357</v>
      </c>
      <c r="M35" s="1" t="s">
        <v>358</v>
      </c>
      <c r="O35" s="1" t="s">
        <v>359</v>
      </c>
      <c r="P35" s="1" t="s">
        <v>38</v>
      </c>
      <c r="Q35" s="1" t="s">
        <v>38</v>
      </c>
      <c r="R35" s="1" t="s">
        <v>38</v>
      </c>
      <c r="S35" s="1" t="s">
        <v>38</v>
      </c>
      <c r="T35" s="1" t="s">
        <v>360</v>
      </c>
      <c r="U35" s="1" t="s">
        <v>43</v>
      </c>
      <c r="V35" s="1" t="s">
        <v>361</v>
      </c>
      <c r="W35" s="1" t="s">
        <v>39</v>
      </c>
      <c r="X35" s="1" t="s">
        <v>84</v>
      </c>
      <c r="Y35" s="1" t="s">
        <v>362</v>
      </c>
      <c r="Z35" s="2" t="str">
        <f>HYPERLINK("https://www.solarquotes.com.au/wp-content/uploads/2023/05/evos-fleet22-specifications.pdf","EVOS Fleet22 datasheet")</f>
        <v>EVOS Fleet22 datasheet</v>
      </c>
      <c r="AA35" s="2" t="str">
        <f>HYPERLINK("https://www.solarquotes.com.au/wp-content/uploads/2023/05/EVOS-warranty.pdf","EVOS Fleet22 warranty")</f>
        <v>EVOS Fleet22 warranty</v>
      </c>
      <c r="AB35" s="2" t="str">
        <f>HYPERLINK("https://www.solarquotes.com.au/ev-chargers/reviews/evos-review.html","Here")</f>
        <v>Here</v>
      </c>
    </row>
    <row r="36" spans="1:52">
      <c r="A36" s="1" t="s">
        <v>363</v>
      </c>
      <c r="B36" s="1" t="s">
        <v>364</v>
      </c>
      <c r="C36" s="1" t="s">
        <v>365</v>
      </c>
      <c r="D36" s="1" t="s">
        <v>109</v>
      </c>
      <c r="E36" s="1" t="s">
        <v>366</v>
      </c>
      <c r="F36" s="1" t="s">
        <v>111</v>
      </c>
      <c r="G36" s="1" t="s">
        <v>354</v>
      </c>
      <c r="H36" s="1" t="s">
        <v>367</v>
      </c>
      <c r="I36" s="1" t="s">
        <v>368</v>
      </c>
      <c r="J36" s="1" t="s">
        <v>356</v>
      </c>
      <c r="K36" s="1" t="s">
        <v>38</v>
      </c>
      <c r="L36" s="1" t="s">
        <v>369</v>
      </c>
      <c r="M36" s="1" t="s">
        <v>358</v>
      </c>
      <c r="O36" s="1" t="s">
        <v>359</v>
      </c>
      <c r="P36" s="1" t="s">
        <v>38</v>
      </c>
      <c r="Q36" s="1" t="s">
        <v>38</v>
      </c>
      <c r="R36" s="1" t="s">
        <v>38</v>
      </c>
      <c r="S36" s="1" t="s">
        <v>39</v>
      </c>
      <c r="T36" s="1" t="s">
        <v>360</v>
      </c>
      <c r="U36" s="1" t="s">
        <v>43</v>
      </c>
      <c r="V36" s="1" t="s">
        <v>361</v>
      </c>
      <c r="W36" s="1" t="s">
        <v>39</v>
      </c>
      <c r="X36" s="1" t="s">
        <v>84</v>
      </c>
      <c r="Y36" s="1" t="s">
        <v>362</v>
      </c>
      <c r="Z36" s="2" t="str">
        <f>HYPERLINK("https://www.solarquotes.com.au/wp-content/uploads/2024/09/evos-sb7-specifications.pdf","EVOS Fleet22 datasheet")</f>
        <v>EVOS Fleet22 datasheet</v>
      </c>
      <c r="AA36" s="2" t="str">
        <f>HYPERLINK("https://www.solarquotes.com.au/wp-content/uploads/2023/05/EVOS-warranty.pdf","EVOS Fleet22 warranty")</f>
        <v>EVOS Fleet22 warranty</v>
      </c>
      <c r="AB36" s="2" t="str">
        <f>HYPERLINK("https://www.solarquotes.com.au/ev-chargers/reviews/evos-review.html","Here")</f>
        <v>Here</v>
      </c>
    </row>
    <row r="37" spans="1:52">
      <c r="A37" s="1" t="s">
        <v>370</v>
      </c>
      <c r="B37" s="1" t="s">
        <v>371</v>
      </c>
      <c r="C37" s="1" t="s">
        <v>372</v>
      </c>
      <c r="D37" s="1" t="s">
        <v>49</v>
      </c>
      <c r="E37" s="1" t="s">
        <v>373</v>
      </c>
      <c r="F37" s="1" t="s">
        <v>51</v>
      </c>
      <c r="G37" s="1" t="s">
        <v>374</v>
      </c>
      <c r="H37" s="1" t="s">
        <v>375</v>
      </c>
      <c r="I37" s="1" t="s">
        <v>376</v>
      </c>
      <c r="J37" s="1" t="s">
        <v>377</v>
      </c>
      <c r="K37" s="1" t="s">
        <v>378</v>
      </c>
      <c r="L37" s="1" t="s">
        <v>379</v>
      </c>
      <c r="M37" s="1" t="s">
        <v>39</v>
      </c>
      <c r="O37" s="1" t="s">
        <v>380</v>
      </c>
      <c r="P37" s="1" t="s">
        <v>381</v>
      </c>
      <c r="Q37" s="1" t="s">
        <v>38</v>
      </c>
      <c r="R37" s="1" t="s">
        <v>38</v>
      </c>
      <c r="S37" s="1" t="s">
        <v>381</v>
      </c>
      <c r="T37" s="1" t="s">
        <v>381</v>
      </c>
      <c r="U37" s="1" t="s">
        <v>82</v>
      </c>
      <c r="V37" s="1" t="s">
        <v>382</v>
      </c>
      <c r="W37" s="1" t="s">
        <v>39</v>
      </c>
      <c r="X37" s="1" t="s">
        <v>84</v>
      </c>
      <c r="Z37" s="2" t="str">
        <f>HYPERLINK("https://www.solarquotes.com.au/wp-content/uploads/2024/03/weidmuller-AC-smart.pdf","Weidmuller AC SMART datasheet")</f>
        <v>Weidmuller AC SMART datasheet</v>
      </c>
      <c r="AA37" s="2" t="str">
        <f>HYPERLINK("https://www.solarquotes.com.au/wp-content/uploads/2024/03/2-years-warranty-mobility-concepts-products.pdf","Weidmuller AC SMART warranty")</f>
        <v>Weidmuller AC SMART warranty</v>
      </c>
      <c r="AB37" s="2" t="str">
        <f>HYPERLINK("https://www.solarquotes.com.au/ev-chargers/reviews/weidmuller-review.html","Here")</f>
        <v>Here</v>
      </c>
    </row>
    <row r="38" spans="1:52">
      <c r="A38" s="1" t="s">
        <v>383</v>
      </c>
      <c r="B38" s="1" t="s">
        <v>384</v>
      </c>
      <c r="C38" s="1" t="s">
        <v>385</v>
      </c>
      <c r="D38" s="1" t="s">
        <v>200</v>
      </c>
      <c r="E38" s="1" t="s">
        <v>386</v>
      </c>
      <c r="F38" s="1" t="s">
        <v>161</v>
      </c>
      <c r="G38" s="1" t="s">
        <v>52</v>
      </c>
      <c r="H38" s="1" t="s">
        <v>387</v>
      </c>
      <c r="I38" s="1" t="s">
        <v>90</v>
      </c>
      <c r="J38" s="1" t="s">
        <v>388</v>
      </c>
      <c r="K38" s="1" t="s">
        <v>388</v>
      </c>
      <c r="L38" s="1" t="s">
        <v>389</v>
      </c>
      <c r="M38" s="1" t="s">
        <v>390</v>
      </c>
      <c r="N38" s="1" t="s">
        <v>305</v>
      </c>
      <c r="O38" s="1" t="s">
        <v>391</v>
      </c>
      <c r="P38" s="1" t="s">
        <v>38</v>
      </c>
      <c r="Q38" s="1" t="s">
        <v>38</v>
      </c>
      <c r="R38" s="1" t="s">
        <v>39</v>
      </c>
      <c r="S38" s="1" t="s">
        <v>39</v>
      </c>
      <c r="T38" s="1" t="s">
        <v>39</v>
      </c>
      <c r="U38" s="1" t="s">
        <v>43</v>
      </c>
      <c r="V38" s="1" t="s">
        <v>392</v>
      </c>
      <c r="W38" s="1" t="s">
        <v>39</v>
      </c>
      <c r="X38" s="1" t="s">
        <v>45</v>
      </c>
      <c r="Z38" s="2" t="str">
        <f>HYPERLINK("https://www.solarquotes.com.au/wp-content/uploads/2023/08/EV-Charger-Datasheet.pdf","Soltaro EV Charger datasheet")</f>
        <v>Soltaro EV Charger datasheet</v>
      </c>
      <c r="AA38" s="2" t="str">
        <f>HYPERLINK("https://www.solarquotes.com.au/wp-content/uploads/2023/08/EVCSTR010-Manual.pdf","Soltaro EV Charger warranty")</f>
        <v>Soltaro EV Charger warranty</v>
      </c>
      <c r="AB38" s="2" t="str">
        <f>HYPERLINK("https://www.solarquotes.com.au/inverters/soltaro-review.html","Here")</f>
        <v>Here</v>
      </c>
    </row>
    <row r="39" spans="1:52">
      <c r="A39" s="1" t="s">
        <v>393</v>
      </c>
      <c r="B39" s="1" t="s">
        <v>394</v>
      </c>
      <c r="C39" s="1" t="s">
        <v>395</v>
      </c>
      <c r="D39" s="1" t="s">
        <v>200</v>
      </c>
      <c r="E39" s="1" t="s">
        <v>33</v>
      </c>
      <c r="F39" s="1" t="s">
        <v>161</v>
      </c>
      <c r="G39" s="1" t="s">
        <v>287</v>
      </c>
      <c r="H39" s="1" t="s">
        <v>396</v>
      </c>
      <c r="I39" s="1" t="s">
        <v>397</v>
      </c>
      <c r="J39" s="1" t="s">
        <v>39</v>
      </c>
      <c r="K39" s="1" t="s">
        <v>38</v>
      </c>
      <c r="L39" s="1" t="s">
        <v>398</v>
      </c>
      <c r="M39" s="1" t="s">
        <v>38</v>
      </c>
      <c r="O39" s="1" t="s">
        <v>399</v>
      </c>
      <c r="P39" s="1" t="s">
        <v>39</v>
      </c>
      <c r="Q39" s="1" t="s">
        <v>38</v>
      </c>
      <c r="R39" s="1" t="s">
        <v>39</v>
      </c>
      <c r="S39" s="1" t="s">
        <v>39</v>
      </c>
      <c r="T39" s="1" t="s">
        <v>38</v>
      </c>
      <c r="U39" s="1" t="s">
        <v>281</v>
      </c>
      <c r="V39" s="1" t="s">
        <v>400</v>
      </c>
      <c r="W39" s="1" t="s">
        <v>39</v>
      </c>
      <c r="X39" s="1" t="s">
        <v>105</v>
      </c>
      <c r="Z39" s="2" t="str">
        <f>HYPERLINK("https://www.solarquotes.com.au/wp-content/uploads/2022/08/scame-ev-charger.pdf","Scame BE-W Net datasheet")</f>
        <v>Scame BE-W Net datasheet</v>
      </c>
      <c r="AA39" s="2" t="str">
        <f>HYPERLINK("https://www.solarquotes.com.au/wp-content/uploads/2022/08/BE-W2.0-Warranty.pdf","Scame BE-W Net warranty")</f>
        <v>Scame BE-W Net warranty</v>
      </c>
      <c r="AB39" s="2" t="str">
        <f>HYPERLINK("https://www.solarquotes.com.au/ev-chargers/reviews/scame-review.html","Here")</f>
        <v>Here</v>
      </c>
    </row>
    <row r="40" spans="1:52">
      <c r="A40" s="1" t="s">
        <v>401</v>
      </c>
      <c r="B40" s="1" t="s">
        <v>402</v>
      </c>
      <c r="C40" s="1" t="s">
        <v>403</v>
      </c>
      <c r="D40" s="1" t="s">
        <v>109</v>
      </c>
      <c r="E40" s="1" t="s">
        <v>404</v>
      </c>
      <c r="F40" s="1" t="s">
        <v>111</v>
      </c>
      <c r="G40" s="1" t="s">
        <v>52</v>
      </c>
      <c r="H40" s="1" t="s">
        <v>405</v>
      </c>
      <c r="I40" s="1" t="s">
        <v>406</v>
      </c>
      <c r="J40" s="1" t="s">
        <v>39</v>
      </c>
      <c r="K40" s="1" t="s">
        <v>38</v>
      </c>
      <c r="L40" s="1" t="s">
        <v>325</v>
      </c>
      <c r="M40" s="1" t="s">
        <v>57</v>
      </c>
      <c r="O40" s="1" t="s">
        <v>407</v>
      </c>
      <c r="P40" s="1" t="s">
        <v>39</v>
      </c>
      <c r="Q40" s="1" t="s">
        <v>38</v>
      </c>
      <c r="R40" s="1" t="s">
        <v>38</v>
      </c>
      <c r="S40" s="1" t="s">
        <v>164</v>
      </c>
      <c r="T40" s="1" t="s">
        <v>38</v>
      </c>
      <c r="U40" s="1" t="s">
        <v>116</v>
      </c>
      <c r="V40" s="1" t="s">
        <v>408</v>
      </c>
      <c r="W40" s="1" t="s">
        <v>38</v>
      </c>
      <c r="X40" s="1" t="s">
        <v>84</v>
      </c>
      <c r="Z40" s="2" t="str">
        <f>HYPERLINK("https://www.solarquotes.com.au/wp-content/uploads/2026/04/starcharge-datasheet.pdf","Yes")</f>
        <v>Yes</v>
      </c>
      <c r="AA40" s="2" t="str">
        <f>HYPERLINK("https://www.solarquotes.com.au/wp-content/uploads/2026/04/Halo-IEC-7.4-kW-V2G-DC-wallbox-Product-Warranty-AU.pdf","Yes")</f>
        <v>Yes</v>
      </c>
      <c r="AB40" s="2" t="str">
        <f>HYPERLINK("https://www.starcharge.com/","Here")</f>
        <v>Here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B1" r:id="rId_hyperlink_1" tooltip="Latest version here" display="Latest version here"/>
    <hyperlink ref="Z3" r:id="rId_hyperlink_2" tooltip="Zappi datasheet" display="Zappi datasheet"/>
    <hyperlink ref="AA3" r:id="rId_hyperlink_3" tooltip="Zappi warranty" display="Zappi warranty"/>
    <hyperlink ref="AB3" r:id="rId_hyperlink_4" tooltip="Here" display="Here"/>
    <hyperlink ref="Z4" r:id="rId_hyperlink_5" tooltip="Sigenergy AC EV Charger datasheet" display="Sigenergy AC EV Charger datasheet"/>
    <hyperlink ref="AA4" r:id="rId_hyperlink_6" tooltip="Sigenergy AC EV Charger warranty" display="Sigenergy AC EV Charger warranty"/>
    <hyperlink ref="AB4" r:id="rId_hyperlink_7" tooltip="Here" display="Here"/>
    <hyperlink ref="Z5" r:id="rId_hyperlink_8" tooltip="Yes" display="Yes"/>
    <hyperlink ref="AA5" r:id="rId_hyperlink_9" tooltip="Yes" display="Yes"/>
    <hyperlink ref="AB5" r:id="rId_hyperlink_10" tooltip="Here" display="Here"/>
    <hyperlink ref="Z6" r:id="rId_hyperlink_11" tooltip="Ocular IQ Solar datasheet" display="Ocular IQ Solar datasheet"/>
    <hyperlink ref="AA6" r:id="rId_hyperlink_12" tooltip="Ocular IQ Solar warranty" display="Ocular IQ Solar warranty"/>
    <hyperlink ref="AB6" r:id="rId_hyperlink_13" tooltip="Here" display="Here"/>
    <hyperlink ref="Z7" r:id="rId_hyperlink_14" tooltip="Ocular LTE datasheet" display="Ocular LTE datasheet"/>
    <hyperlink ref="AA7" r:id="rId_hyperlink_15" tooltip="Ocular LTE warranty" display="Ocular LTE warranty"/>
    <hyperlink ref="AB7" r:id="rId_hyperlink_16" tooltip="Here" display="Here"/>
    <hyperlink ref="Z8" r:id="rId_hyperlink_17" tooltip="Tesla Wall Connector datasheet" display="Tesla Wall Connector datasheet"/>
    <hyperlink ref="AA8" r:id="rId_hyperlink_18" tooltip="Tesla Wall Connector warranty" display="Tesla Wall Connector warranty"/>
    <hyperlink ref="AB8" r:id="rId_hyperlink_19" tooltip="Here" display="Here"/>
    <hyperlink ref="Z9" r:id="rId_hyperlink_20" tooltip="EV Switch datasheet" display="EV Switch datasheet"/>
    <hyperlink ref="AA9" r:id="rId_hyperlink_21" tooltip="EV Switch warranty" display="EV Switch warranty"/>
    <hyperlink ref="AB9" r:id="rId_hyperlink_22" tooltip="Here" display="Here"/>
    <hyperlink ref="Z10" r:id="rId_hyperlink_23" tooltip="Goodwe HCA datasheet" display="Goodwe HCA datasheet"/>
    <hyperlink ref="AA10" r:id="rId_hyperlink_24" tooltip="Goodwe HCA warranty" display="Goodwe HCA warranty"/>
    <hyperlink ref="AB10" r:id="rId_hyperlink_25" tooltip="Here" display="Here"/>
    <hyperlink ref="Z11" r:id="rId_hyperlink_26" tooltip="Yes" display="Yes"/>
    <hyperlink ref="AA11" r:id="rId_hyperlink_27" tooltip="Yes" display="Yes"/>
    <hyperlink ref="AB11" r:id="rId_hyperlink_28" tooltip="Here" display="Here"/>
    <hyperlink ref="Z12" r:id="rId_hyperlink_29" tooltip="Wallbox Pulsar Max datasheet" display="Wallbox Pulsar Max datasheet"/>
    <hyperlink ref="AA12" r:id="rId_hyperlink_30" tooltip="Wallbox Pulsar Max warranty" display="Wallbox Pulsar Max warranty"/>
    <hyperlink ref="AB12" r:id="rId_hyperlink_31" tooltip="Here" display="Here"/>
    <hyperlink ref="Z13" r:id="rId_hyperlink_32" tooltip="Wallbox Pulsar Plus datasheet" display="Wallbox Pulsar Plus datasheet"/>
    <hyperlink ref="AA13" r:id="rId_hyperlink_33" tooltip="Wallbox Pulsar Plus warranty" display="Wallbox Pulsar Plus warranty"/>
    <hyperlink ref="AB13" r:id="rId_hyperlink_34" tooltip="Here" display="Here"/>
    <hyperlink ref="Z14" r:id="rId_hyperlink_35" tooltip="SolarEdge ONE EV Charger datasheet" display="SolarEdge ONE EV Charger datasheet"/>
    <hyperlink ref="AA14" r:id="rId_hyperlink_36" tooltip="SolarEdge ONE EV Charger warranty" display="SolarEdge ONE EV Charger warranty"/>
    <hyperlink ref="AB14" r:id="rId_hyperlink_37" tooltip="Here" display="Here"/>
    <hyperlink ref="Z15" r:id="rId_hyperlink_38" tooltip="Fronius Wattpilot datasheet" display="Fronius Wattpilot datasheet"/>
    <hyperlink ref="AA15" r:id="rId_hyperlink_39" tooltip="Fronius Wattpilot warranty" display="Fronius Wattpilot warranty"/>
    <hyperlink ref="AB15" r:id="rId_hyperlink_40" tooltip="Here" display="Here"/>
    <hyperlink ref="Z16" r:id="rId_hyperlink_41" tooltip="Fronius Wattpilot Flex Home datasheet" display="Fronius Wattpilot Flex Home datasheet"/>
    <hyperlink ref="AA16" r:id="rId_hyperlink_42" tooltip="Fronius Wattpilot warranty" display="Fronius Wattpilot warranty"/>
    <hyperlink ref="AB16" r:id="rId_hyperlink_43" tooltip="Here" display="Here"/>
    <hyperlink ref="Z17" r:id="rId_hyperlink_44" tooltip="Schneider Charge datasheet" display="Schneider Charge datasheet"/>
    <hyperlink ref="AA17" r:id="rId_hyperlink_45" tooltip="Schneider Charge warranty" display="Schneider Charge warranty"/>
    <hyperlink ref="AB17" r:id="rId_hyperlink_46" tooltip="Here" display="Here"/>
    <hyperlink ref="Z18" r:id="rId_hyperlink_47" tooltip="Yes" display="Yes"/>
    <hyperlink ref="AA18" r:id="rId_hyperlink_48" tooltip="Yes" display="Yes"/>
    <hyperlink ref="AB18" r:id="rId_hyperlink_49" tooltip="Here" display="Here"/>
    <hyperlink ref="Z19" r:id="rId_hyperlink_50" tooltip="Delta AC Max datasheet" display="Delta AC Max datasheet"/>
    <hyperlink ref="AA19" r:id="rId_hyperlink_51" tooltip="Delta AC Max warranty" display="Delta AC Max warranty"/>
    <hyperlink ref="AB19" r:id="rId_hyperlink_52" tooltip="Here" display="Here"/>
    <hyperlink ref="Z20" r:id="rId_hyperlink_53" tooltip="Delta AC Max datasheet" display="Delta AC Max datasheet"/>
    <hyperlink ref="AA20" r:id="rId_hyperlink_54" tooltip="Delta AC Max warranty" display="Delta AC Max warranty"/>
    <hyperlink ref="AB20" r:id="rId_hyperlink_55" tooltip="Here" display="Here"/>
    <hyperlink ref="Z21" r:id="rId_hyperlink_56" tooltip="Victron EV Charging Station datasheet" display="Victron EV Charging Station datasheet"/>
    <hyperlink ref="AA21" r:id="rId_hyperlink_57" tooltip="Victron EV Charging Station warranty" display="Victron EV Charging Station warranty"/>
    <hyperlink ref="AB21" r:id="rId_hyperlink_58" tooltip="Here" display="Here"/>
    <hyperlink ref="Z22" r:id="rId_hyperlink_59" tooltip="ZJ Beny AC EV Charger datasheet" display="ZJ Beny AC EV Charger datasheet"/>
    <hyperlink ref="AA22" r:id="rId_hyperlink_60" tooltip="ZJ Beny AC EV Charger warranty" display="ZJ Beny AC EV Charger warranty"/>
    <hyperlink ref="AB22" r:id="rId_hyperlink_61" tooltip="Here" display="Here"/>
    <hyperlink ref="Z23" r:id="rId_hyperlink_62" tooltip="EVNex E2 datasheet" display="EVNex E2 datasheet"/>
    <hyperlink ref="AA23" r:id="rId_hyperlink_63" tooltip="EVNex E2 warranty" display="EVNex E2 warranty"/>
    <hyperlink ref="AB23" r:id="rId_hyperlink_64" tooltip="Here" display="Here"/>
    <hyperlink ref="Z24" r:id="rId_hyperlink_65" tooltip="Smappee EV Wall datasheet" display="Smappee EV Wall datasheet"/>
    <hyperlink ref="AB24" r:id="rId_hyperlink_66" tooltip="Here" display="Here"/>
    <hyperlink ref="Z25" r:id="rId_hyperlink_67" tooltip="Ohme Home Pro datasheet" display="Ohme Home Pro datasheet"/>
    <hyperlink ref="AA25" r:id="rId_hyperlink_68" tooltip="Ohme Home Pro warranty" display="Ohme Home Pro warranty"/>
    <hyperlink ref="AB25" r:id="rId_hyperlink_69" tooltip="Here" display="Here"/>
    <hyperlink ref="Z26" r:id="rId_hyperlink_70" tooltip="Ohme ePod datasheet" display="Ohme ePod datasheet"/>
    <hyperlink ref="AA26" r:id="rId_hyperlink_71" tooltip="Ohme ePod warranty" display="Ohme ePod warranty"/>
    <hyperlink ref="AB26" r:id="rId_hyperlink_72" tooltip="Here" display="Here"/>
    <hyperlink ref="Z27" r:id="rId_hyperlink_73" tooltip="ABB Terra Wallbox datasheet" display="ABB Terra Wallbox datasheet"/>
    <hyperlink ref="AA27" r:id="rId_hyperlink_74" tooltip="ABB Terra Wallbox warranty" display="ABB Terra Wallbox warranty"/>
    <hyperlink ref="AB27" r:id="rId_hyperlink_75" tooltip="Here" display="Here"/>
    <hyperlink ref="Z28" r:id="rId_hyperlink_76" tooltip="Yes" display="Yes"/>
    <hyperlink ref="AA28" r:id="rId_hyperlink_77" tooltip="Yes" display="Yes"/>
    <hyperlink ref="AB28" r:id="rId_hyperlink_78" tooltip="Here" display="Here"/>
    <hyperlink ref="Z29" r:id="rId_hyperlink_79" tooltip="iStore EV Charger datasheet" display="iStore EV Charger datasheet"/>
    <hyperlink ref="AA29" r:id="rId_hyperlink_80" tooltip="iStore EV Charger warranty" display="iStore EV Charger warranty"/>
    <hyperlink ref="AB29" r:id="rId_hyperlink_81" tooltip="Here" display="Here"/>
    <hyperlink ref="AB30" r:id="rId_hyperlink_82" tooltip="Here" display="Here"/>
    <hyperlink ref="Z31" r:id="rId_hyperlink_83" tooltip="Teltonika TeltoCharge datasheet" display="Teltonika TeltoCharge datasheet"/>
    <hyperlink ref="AA31" r:id="rId_hyperlink_84" tooltip="Teltonika TeltoCharge warranty" display="Teltonika TeltoCharge warranty"/>
    <hyperlink ref="AB31" r:id="rId_hyperlink_85" tooltip="Here" display="Here"/>
    <hyperlink ref="Z32" r:id="rId_hyperlink_86" tooltip="EO Mini Pro 2 datasheet" display="EO Mini Pro 2 datasheet"/>
    <hyperlink ref="AB32" r:id="rId_hyperlink_87" tooltip="Here" display="Here"/>
    <hyperlink ref="Z33" r:id="rId_hyperlink_88" tooltip="EO Basic datasheet" display="EO Basic datasheet"/>
    <hyperlink ref="AB33" r:id="rId_hyperlink_89" tooltip="Here" display="Here"/>
    <hyperlink ref="Z34" r:id="rId_hyperlink_90" tooltip="Yes" display="Yes"/>
    <hyperlink ref="AA34" r:id="rId_hyperlink_91" tooltip="Yes" display="Yes"/>
    <hyperlink ref="AB34" r:id="rId_hyperlink_92" tooltip="Here" display="Here"/>
    <hyperlink ref="Z35" r:id="rId_hyperlink_93" tooltip="EVOS Fleet22 datasheet" display="EVOS Fleet22 datasheet"/>
    <hyperlink ref="AA35" r:id="rId_hyperlink_94" tooltip="EVOS Fleet22 warranty" display="EVOS Fleet22 warranty"/>
    <hyperlink ref="AB35" r:id="rId_hyperlink_95" tooltip="Here" display="Here"/>
    <hyperlink ref="Z36" r:id="rId_hyperlink_96" tooltip="EVOS Fleet22 datasheet" display="EVOS Fleet22 datasheet"/>
    <hyperlink ref="AA36" r:id="rId_hyperlink_97" tooltip="EVOS Fleet22 warranty" display="EVOS Fleet22 warranty"/>
    <hyperlink ref="AB36" r:id="rId_hyperlink_98" tooltip="Here" display="Here"/>
    <hyperlink ref="Z37" r:id="rId_hyperlink_99" tooltip="Weidmuller AC SMART datasheet" display="Weidmuller AC SMART datasheet"/>
    <hyperlink ref="AA37" r:id="rId_hyperlink_100" tooltip="Weidmuller AC SMART warranty" display="Weidmuller AC SMART warranty"/>
    <hyperlink ref="AB37" r:id="rId_hyperlink_101" tooltip="Here" display="Here"/>
    <hyperlink ref="Z38" r:id="rId_hyperlink_102" tooltip="Soltaro EV Charger datasheet" display="Soltaro EV Charger datasheet"/>
    <hyperlink ref="AA38" r:id="rId_hyperlink_103" tooltip="Soltaro EV Charger warranty" display="Soltaro EV Charger warranty"/>
    <hyperlink ref="AB38" r:id="rId_hyperlink_104" tooltip="Here" display="Here"/>
    <hyperlink ref="Z39" r:id="rId_hyperlink_105" tooltip="Scame BE-W Net datasheet" display="Scame BE-W Net datasheet"/>
    <hyperlink ref="AA39" r:id="rId_hyperlink_106" tooltip="Scame BE-W Net warranty" display="Scame BE-W Net warranty"/>
    <hyperlink ref="AB39" r:id="rId_hyperlink_107" tooltip="Here" display="Here"/>
    <hyperlink ref="Z40" r:id="rId_hyperlink_108" tooltip="Yes" display="Yes"/>
    <hyperlink ref="AA40" r:id="rId_hyperlink_109" tooltip="Yes" display="Yes"/>
    <hyperlink ref="AB40" r:id="rId_hyperlink_110" tooltip="Here" display="Here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2026-07-29T03:47:39+00:00</dcterms:created>
  <dcterms:modified xsi:type="dcterms:W3CDTF">2026-07-29T03:47:39+00:00</dcterms:modified>
  <dc:title>Untitled Spreadsheet</dc:title>
  <dc:description/>
  <dc:subject/>
  <cp:keywords/>
  <cp:category/>
</cp:coreProperties>
</file>