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<sst xmlns="http://schemas.openxmlformats.org/spreadsheetml/2006/main" uniqueCount="222">
  <si>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Generated by SolarQuotes.com.au:</t>
  </si>
  <si>
    <t>Product Name</t>
  </si>
  <si>
    <t>Solahart Silhouette series</t>
  </si>
  <si>
    <t>Solahart SunCell series</t>
  </si>
  <si>
    <t>SolarEdge Smart Panel</t>
  </si>
  <si>
    <t>Canadian Solar Inc TOPHiKu 6</t>
  </si>
  <si>
    <t>Trina Solar Vertex S+ (475W)</t>
  </si>
  <si>
    <t>SunPower P7</t>
  </si>
  <si>
    <t>SunPower Maxeon 3 (black)</t>
  </si>
  <si>
    <t>SunPower Maxeon 3</t>
  </si>
  <si>
    <t>Jinko Solar Tiger Neo III</t>
  </si>
  <si>
    <t>JA Solar Deep Blue 4.0 Pro</t>
  </si>
  <si>
    <t>Aiko Neostar 2S+</t>
  </si>
  <si>
    <t>Aiko Neostar 3S</t>
  </si>
  <si>
    <t>Aiko Neostar 3P</t>
  </si>
  <si>
    <t>Aiko Neostar 2P</t>
  </si>
  <si>
    <t>REC Alpha Pure-RX</t>
  </si>
  <si>
    <t>REC Alpha Pure-R</t>
  </si>
  <si>
    <t>Longi Hi-MO X10 Explorer</t>
  </si>
  <si>
    <t>TW MNH-48HE</t>
  </si>
  <si>
    <t>TWMNH-48HD</t>
  </si>
  <si>
    <t>Tindo Walara</t>
  </si>
  <si>
    <t>Suntech Ultra V Pro (N-type) 440W</t>
  </si>
  <si>
    <t>Suntech Ultra V Pro (N-type) 415W</t>
  </si>
  <si>
    <t>Suntech Ultra V Pro (P-type)</t>
  </si>
  <si>
    <t>Winaico WST-NGX-D3</t>
  </si>
  <si>
    <t>Phono Solar Quasar</t>
  </si>
  <si>
    <t>Phono Solar Helios Clear</t>
  </si>
  <si>
    <t>Risen TOPCon</t>
  </si>
  <si>
    <t>Manufacturer Logo</t>
  </si>
  <si>
    <t>Product Image</t>
  </si>
  <si>
    <t>Choose model:</t>
  </si>
  <si>
    <t xml:space="preserve">SOLAHART455BRB3
</t>
  </si>
  <si>
    <t xml:space="preserve">SOLAHART440BR3
</t>
  </si>
  <si>
    <t xml:space="preserve">SPV415-R54JWML
</t>
  </si>
  <si>
    <t xml:space="preserve">CS6.2-48TD-475
</t>
  </si>
  <si>
    <t xml:space="preserve">TSM-475NEG9RH.28
</t>
  </si>
  <si>
    <t xml:space="preserve">SPR-P7-440-BLK-1500
SPR-P7-445-BLK-1500
SPR-P7-450-BLK-1500
SPR-P7-455-BLK-1500
</t>
  </si>
  <si>
    <t xml:space="preserve">SPR-MAX3-415-BLK-R 
</t>
  </si>
  <si>
    <t xml:space="preserve">SPR-MAX3-390
SPR-MAX3-395
SPR-MAX3-400 
</t>
  </si>
  <si>
    <t xml:space="preserve">JKM475N-48QL6-DV-F2-OC
</t>
  </si>
  <si>
    <t xml:space="preserve">JAM54D40-475
</t>
  </si>
  <si>
    <t xml:space="preserve">AIKO-A465-MAH54Mb
</t>
  </si>
  <si>
    <t xml:space="preserve">AIKO-A490-MCE54Mb
</t>
  </si>
  <si>
    <t xml:space="preserve">AIKO-A500-MCE54Mw
</t>
  </si>
  <si>
    <t xml:space="preserve">AIKO-A470-MAH54Mw
</t>
  </si>
  <si>
    <t xml:space="preserve">REC460AA Pure-RX
</t>
  </si>
  <si>
    <t xml:space="preserve">REC400AA Pure-R
REC410AA Pure-R
REC420AA Pure-R
REC430AA Pure-R
</t>
  </si>
  <si>
    <t xml:space="preserve">LR7-54HVH-475M
</t>
  </si>
  <si>
    <t xml:space="preserve">TWMNH-48HE
</t>
  </si>
  <si>
    <t xml:space="preserve">48HD440
</t>
  </si>
  <si>
    <t xml:space="preserve">Walara-440G4P
</t>
  </si>
  <si>
    <t xml:space="preserve">STP4405-C54/Nshm
</t>
  </si>
  <si>
    <t xml:space="preserve">STP415S-C54/Nshm
</t>
  </si>
  <si>
    <t xml:space="preserve">STP395S-C54/Umhm
STP400S-C54/Umhm
STP405S-C54/Umhm
STP410S-C54/Umhm
STP415S-C54/Umhm
</t>
  </si>
  <si>
    <t xml:space="preserve">WST-450NGX-D3
</t>
  </si>
  <si>
    <t xml:space="preserve">PS475L7GFH-18/VBH
</t>
  </si>
  <si>
    <t xml:space="preserve">PS440L12GFH-16/QSH
</t>
  </si>
  <si>
    <t xml:space="preserve">RSM96-11-475BNDG
</t>
  </si>
  <si>
    <t>Approx cost per panel – AUD Retail incl GST</t>
  </si>
  <si>
    <t>$165</t>
  </si>
  <si>
    <t>$140</t>
  </si>
  <si>
    <t>$207</t>
  </si>
  <si>
    <t>$130</t>
  </si>
  <si>
    <t>$150</t>
  </si>
  <si>
    <t>$145</t>
  </si>
  <si>
    <t>$200</t>
  </si>
  <si>
    <t>$190</t>
  </si>
  <si>
    <t>$175</t>
  </si>
  <si>
    <t>$155</t>
  </si>
  <si>
    <t>$159</t>
  </si>
  <si>
    <t>$215</t>
  </si>
  <si>
    <t>$220</t>
  </si>
  <si>
    <t>$149</t>
  </si>
  <si>
    <t>$280</t>
  </si>
  <si>
    <t>$255</t>
  </si>
  <si>
    <t>$120</t>
  </si>
  <si>
    <t>$100</t>
  </si>
  <si>
    <t>$191</t>
  </si>
  <si>
    <t>$198</t>
  </si>
  <si>
    <t>Approx Cost per Watt – AUD Retail incl GST</t>
  </si>
  <si>
    <t>$0.36</t>
  </si>
  <si>
    <t>$0.32</t>
  </si>
  <si>
    <t>$0.50</t>
  </si>
  <si>
    <t>$0.30</t>
  </si>
  <si>
    <t>$0.33</t>
  </si>
  <si>
    <t>$0.48</t>
  </si>
  <si>
    <t>$0.34</t>
  </si>
  <si>
    <t>$0.43</t>
  </si>
  <si>
    <t>$0.44</t>
  </si>
  <si>
    <t>$0.61</t>
  </si>
  <si>
    <t>$0.62</t>
  </si>
  <si>
    <t>$0.27</t>
  </si>
  <si>
    <t>$0.23</t>
  </si>
  <si>
    <t>$0.29</t>
  </si>
  <si>
    <t>$0.37</t>
  </si>
  <si>
    <t>$0.46</t>
  </si>
  <si>
    <t>Wattage</t>
  </si>
  <si>
    <t>455W</t>
  </si>
  <si>
    <t>440W</t>
  </si>
  <si>
    <t>415W</t>
  </si>
  <si>
    <t>475W</t>
  </si>
  <si>
    <t>440W
445W
450W
455W</t>
  </si>
  <si>
    <t>390W
395W
400W</t>
  </si>
  <si>
    <t>465W</t>
  </si>
  <si>
    <t>490W</t>
  </si>
  <si>
    <t>500W</t>
  </si>
  <si>
    <t>470W</t>
  </si>
  <si>
    <t>460W</t>
  </si>
  <si>
    <t>400W
410W
420W
430W</t>
  </si>
  <si>
    <t>390W
400W
405W
410W
415W</t>
  </si>
  <si>
    <t>450W</t>
  </si>
  <si>
    <t>Panel efficiency (%)</t>
  </si>
  <si>
    <t>22.8%</t>
  </si>
  <si>
    <t>22.0%</t>
  </si>
  <si>
    <t>21.25%</t>
  </si>
  <si>
    <t>22.5%</t>
  </si>
  <si>
    <t>23.8%</t>
  </si>
  <si>
    <t>21.7%
21.9%
22.2%
22.4%</t>
  </si>
  <si>
    <t>21.9%</t>
  </si>
  <si>
    <t>22.1%
22.3%
22.6%</t>
  </si>
  <si>
    <t>23.77%</t>
  </si>
  <si>
    <t>23.3%</t>
  </si>
  <si>
    <t>24.5%</t>
  </si>
  <si>
    <t>25.0%</t>
  </si>
  <si>
    <t>23.6%</t>
  </si>
  <si>
    <t>22.1%</t>
  </si>
  <si>
    <t>20.7%
21.2%
21.8%
22.3%</t>
  </si>
  <si>
    <t>23.5%</t>
  </si>
  <si>
    <t>22.6%</t>
  </si>
  <si>
    <t>21.3%</t>
  </si>
  <si>
    <t>20.2%
20.5%
20.7%
21.0%
21.3%</t>
  </si>
  <si>
    <t>23.0%</t>
  </si>
  <si>
    <t>23.27%</t>
  </si>
  <si>
    <t>22.02%</t>
  </si>
  <si>
    <t>Country of manufacture</t>
  </si>
  <si>
    <t>China</t>
  </si>
  <si>
    <t>Malaysia/Mexico</t>
  </si>
  <si>
    <t>Singapore</t>
  </si>
  <si>
    <t>Australia</t>
  </si>
  <si>
    <t>Company origin</t>
  </si>
  <si>
    <t>Israel</t>
  </si>
  <si>
    <t>Norway (now owned by India's Reliance group)</t>
  </si>
  <si>
    <t>Taiwan</t>
  </si>
  <si>
    <t>Panel weight</t>
  </si>
  <si>
    <t>24.5kg</t>
  </si>
  <si>
    <t>21.4kg</t>
  </si>
  <si>
    <t>24.6kg</t>
  </si>
  <si>
    <t>21.0kg</t>
  </si>
  <si>
    <t>24.8kg</t>
  </si>
  <si>
    <t>21.2kg</t>
  </si>
  <si>
    <t>19kg</t>
  </si>
  <si>
    <t>21.5kg</t>
  </si>
  <si>
    <t>22kg</t>
  </si>
  <si>
    <t>20.6kg</t>
  </si>
  <si>
    <t>21.1kg</t>
  </si>
  <si>
    <t>23.4kg</t>
  </si>
  <si>
    <t>21.6kg</t>
  </si>
  <si>
    <t>22.8kg</t>
  </si>
  <si>
    <t>20.9kg</t>
  </si>
  <si>
    <t>21kg</t>
  </si>
  <si>
    <t>23.5kg</t>
  </si>
  <si>
    <t>22.0kg</t>
  </si>
  <si>
    <t>Temperature coefficient (Pmax)</t>
  </si>
  <si>
    <t>-0.29%/°C</t>
  </si>
  <si>
    <t>-0.34%/°C</t>
  </si>
  <si>
    <t>-0.27%/°C</t>
  </si>
  <si>
    <t>-0.26%/°C</t>
  </si>
  <si>
    <t>-0.24%/°C</t>
  </si>
  <si>
    <t>-0.28%/°C</t>
  </si>
  <si>
    <t>-0.30%/°C</t>
  </si>
  <si>
    <t>-0.36%/°C</t>
  </si>
  <si>
    <t>Salt mist corrosion level</t>
  </si>
  <si>
    <t>IEC 61701 certified, level 6</t>
  </si>
  <si>
    <t>TBD</t>
  </si>
  <si>
    <t>IEC 61701 certified, level 1</t>
  </si>
  <si>
    <t>IEC 61701 certified, level unknown</t>
  </si>
  <si>
    <t>IEC 61701 certified, level 8</t>
  </si>
  <si>
    <t>IEC 61701 level 6</t>
  </si>
  <si>
    <t>No data</t>
  </si>
  <si>
    <t>IEC 61701 level 1 claimed</t>
  </si>
  <si>
    <t>Front load resistance</t>
  </si>
  <si>
    <t>5400Pa</t>
  </si>
  <si>
    <t>6000Pa</t>
  </si>
  <si>
    <t>7000Pa</t>
  </si>
  <si>
    <t>Rear load/wind resistance</t>
  </si>
  <si>
    <t>4000Pa</t>
  </si>
  <si>
    <t>2400Pa</t>
  </si>
  <si>
    <t>3600Pa</t>
  </si>
  <si>
    <t>3800Pa</t>
  </si>
  <si>
    <t>Product warranty length</t>
  </si>
  <si>
    <t>30 years</t>
  </si>
  <si>
    <t>25 years</t>
  </si>
  <si>
    <t>40 years</t>
  </si>
  <si>
    <t>15 years</t>
  </si>
  <si>
    <t>Warranted annual performance degradation year 2-25</t>
  </si>
  <si>
    <t>0.4% per year</t>
  </si>
  <si>
    <t>0.55% loss each year</t>
  </si>
  <si>
    <t>0.25% per year</t>
  </si>
  <si>
    <t>0.4% loss each year</t>
  </si>
  <si>
    <t>0.35% loss each year</t>
  </si>
  <si>
    <t>0.35% per year</t>
  </si>
  <si>
    <t>0.4%</t>
  </si>
  <si>
    <t>0.375% per year</t>
  </si>
  <si>
    <t>Power output warranted at year 25</t>
  </si>
  <si>
    <t>89.4%</t>
  </si>
  <si>
    <t>84.8%</t>
  </si>
  <si>
    <t>92.4%</t>
  </si>
  <si>
    <t>89.40%</t>
  </si>
  <si>
    <t>92%</t>
  </si>
  <si>
    <t>90.6%</t>
  </si>
  <si>
    <t>88.90%</t>
  </si>
  <si>
    <t>87.4%</t>
  </si>
  <si>
    <t>90%</t>
  </si>
  <si>
    <t>Does warranty include labour costs for removal and reinstallation of panels?</t>
  </si>
  <si>
    <t>Yes</t>
  </si>
  <si>
    <t>No</t>
  </si>
  <si>
    <t>Yes – (If the original installer was a REC certified partner)</t>
  </si>
  <si>
    <t>Yes - but only in capital cities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</si>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</sst>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olahart-logo1.png"/><Relationship Id="rId2" Type="http://schemas.openxmlformats.org/officeDocument/2006/relationships/image" Target="../media/solahart-logo2.png"/><Relationship Id="rId3" Type="http://schemas.openxmlformats.org/officeDocument/2006/relationships/image" Target="../media/solaredge-logo3.png"/><Relationship Id="rId4" Type="http://schemas.openxmlformats.org/officeDocument/2006/relationships/image" Target="../media/canadian-solar-logo4.png"/><Relationship Id="rId5" Type="http://schemas.openxmlformats.org/officeDocument/2006/relationships/image" Target="../media/trina-solar-logo5.png"/><Relationship Id="rId6" Type="http://schemas.openxmlformats.org/officeDocument/2006/relationships/image" Target="../media/sunpower-logo6.png"/><Relationship Id="rId7" Type="http://schemas.openxmlformats.org/officeDocument/2006/relationships/image" Target="../media/sunpower-logo7.png"/><Relationship Id="rId8" Type="http://schemas.openxmlformats.org/officeDocument/2006/relationships/image" Target="../media/sunpower-logo8.png"/><Relationship Id="rId9" Type="http://schemas.openxmlformats.org/officeDocument/2006/relationships/image" Target="../media/jinko-solar-logo9.png"/><Relationship Id="rId10" Type="http://schemas.openxmlformats.org/officeDocument/2006/relationships/image" Target="../media/ja-solar-logo10.png"/><Relationship Id="rId11" Type="http://schemas.openxmlformats.org/officeDocument/2006/relationships/image" Target="../media/aiko-solar-logo11.png"/><Relationship Id="rId12" Type="http://schemas.openxmlformats.org/officeDocument/2006/relationships/image" Target="../media/aiko-solar-logo12.png"/><Relationship Id="rId13" Type="http://schemas.openxmlformats.org/officeDocument/2006/relationships/image" Target="../media/aiko-solar-logo13.png"/><Relationship Id="rId14" Type="http://schemas.openxmlformats.org/officeDocument/2006/relationships/image" Target="../media/aiko-solar-logo14.png"/><Relationship Id="rId15" Type="http://schemas.openxmlformats.org/officeDocument/2006/relationships/image" Target="../media/rec-solar-logo15.png"/><Relationship Id="rId16" Type="http://schemas.openxmlformats.org/officeDocument/2006/relationships/image" Target="../media/rec-solar-logo16.png"/><Relationship Id="rId17" Type="http://schemas.openxmlformats.org/officeDocument/2006/relationships/image" Target="../media/longi-solar-logo17.png"/><Relationship Id="rId18" Type="http://schemas.openxmlformats.org/officeDocument/2006/relationships/image" Target="../media/tw-solar-logo18.png"/><Relationship Id="rId19" Type="http://schemas.openxmlformats.org/officeDocument/2006/relationships/image" Target="../media/tw-solar-logo19.png"/><Relationship Id="rId20" Type="http://schemas.openxmlformats.org/officeDocument/2006/relationships/image" Target="../media/tindo-solar-logo20.png"/><Relationship Id="rId21" Type="http://schemas.openxmlformats.org/officeDocument/2006/relationships/image" Target="../media/suntech-logo21.png"/><Relationship Id="rId22" Type="http://schemas.openxmlformats.org/officeDocument/2006/relationships/image" Target="../media/suntech-logo22.png"/><Relationship Id="rId23" Type="http://schemas.openxmlformats.org/officeDocument/2006/relationships/image" Target="../media/suntech-logo23.png"/><Relationship Id="rId24" Type="http://schemas.openxmlformats.org/officeDocument/2006/relationships/image" Target="../media/winaico-solar-panels24.png"/><Relationship Id="rId25" Type="http://schemas.openxmlformats.org/officeDocument/2006/relationships/image" Target="../media/phono-solar-logo25.png"/><Relationship Id="rId26" Type="http://schemas.openxmlformats.org/officeDocument/2006/relationships/image" Target="../media/phono-solar-logo26.png"/><Relationship Id="rId27" Type="http://schemas.openxmlformats.org/officeDocument/2006/relationships/image" Target="../media/risen-solar-logo27.png"/><Relationship Id="rId28" Type="http://schemas.openxmlformats.org/officeDocument/2006/relationships/image" Target="../media/solahart-solar-panels28.png"/><Relationship Id="rId29" Type="http://schemas.openxmlformats.org/officeDocument/2006/relationships/image" Target="../media/Screenshot-2026-01-08-at-2.12.26-pm-129x25229.png"/><Relationship Id="rId30" Type="http://schemas.openxmlformats.org/officeDocument/2006/relationships/image" Target="../media/solaredge-solar-panels30.png"/><Relationship Id="rId31" Type="http://schemas.openxmlformats.org/officeDocument/2006/relationships/image" Target="../media/cshiku31.png"/><Relationship Id="rId32" Type="http://schemas.openxmlformats.org/officeDocument/2006/relationships/image" Target="../media/trina-solar-panels32.png"/><Relationship Id="rId33" Type="http://schemas.openxmlformats.org/officeDocument/2006/relationships/image" Target="../media/sunpower-solar-panels33.png"/><Relationship Id="rId34" Type="http://schemas.openxmlformats.org/officeDocument/2006/relationships/image" Target="../media/sunpower-maxeon-3-black34.png"/><Relationship Id="rId35" Type="http://schemas.openxmlformats.org/officeDocument/2006/relationships/image" Target="../media/sunpower-max335.png"/><Relationship Id="rId36" Type="http://schemas.openxmlformats.org/officeDocument/2006/relationships/image" Target="../media/jinko-solar-panels36.png"/><Relationship Id="rId37" Type="http://schemas.openxmlformats.org/officeDocument/2006/relationships/image" Target="../media/ja4.037.png"/><Relationship Id="rId38" Type="http://schemas.openxmlformats.org/officeDocument/2006/relationships/image" Target="../media/aiko-2splus38.png"/><Relationship Id="rId39" Type="http://schemas.openxmlformats.org/officeDocument/2006/relationships/image" Target="../media/aiko-1s39.png"/><Relationship Id="rId40" Type="http://schemas.openxmlformats.org/officeDocument/2006/relationships/image" Target="../media/aiko-3p40.png"/><Relationship Id="rId41" Type="http://schemas.openxmlformats.org/officeDocument/2006/relationships/image" Target="../media/neostar-2p41.png"/><Relationship Id="rId42" Type="http://schemas.openxmlformats.org/officeDocument/2006/relationships/image" Target="../media/rec-solar-panels42.png"/><Relationship Id="rId43" Type="http://schemas.openxmlformats.org/officeDocument/2006/relationships/image" Target="../media/rec-alpha-purer43.png"/><Relationship Id="rId44" Type="http://schemas.openxmlformats.org/officeDocument/2006/relationships/image" Target="../media/longix1044.png"/><Relationship Id="rId45" Type="http://schemas.openxmlformats.org/officeDocument/2006/relationships/image" Target="../media/tw-solar-panels45.png"/><Relationship Id="rId46" Type="http://schemas.openxmlformats.org/officeDocument/2006/relationships/image" Target="../media/tw-panel46.png"/><Relationship Id="rId47" Type="http://schemas.openxmlformats.org/officeDocument/2006/relationships/image" Target="../media/tindo-solar-panels47.png"/><Relationship Id="rId48" Type="http://schemas.openxmlformats.org/officeDocument/2006/relationships/image" Target="../media/suntech-solar-panels48.png"/><Relationship Id="rId49" Type="http://schemas.openxmlformats.org/officeDocument/2006/relationships/image" Target="../media/suntech-nshm49.png"/><Relationship Id="rId50" Type="http://schemas.openxmlformats.org/officeDocument/2006/relationships/image" Target="../media/suntech-mini50.png"/><Relationship Id="rId51" Type="http://schemas.openxmlformats.org/officeDocument/2006/relationships/image" Target="../media/winaico-solar-panels51.png"/><Relationship Id="rId52" Type="http://schemas.openxmlformats.org/officeDocument/2006/relationships/image" Target="../media/phono-solar-panels52.png"/><Relationship Id="rId53" Type="http://schemas.openxmlformats.org/officeDocument/2006/relationships/image" Target="../media/helios-clear53.png"/><Relationship Id="rId54" Type="http://schemas.openxmlformats.org/officeDocument/2006/relationships/image" Target="../media/risen47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2</xdr:row>
      <xdr:rowOff>1047750</xdr:rowOff>
    </xdr:from>
    <xdr:ext cx="1190625" cy="695325"/>
    <xdr:pic>
      <xdr:nvPicPr>
        <xdr:cNvPr id="2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047750" cy="2047875"/>
    <xdr:pic>
      <xdr:nvPicPr>
        <xdr:cNvPr id="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3</xdr:row>
      <xdr:rowOff>481013</xdr:rowOff>
    </xdr:from>
    <xdr:ext cx="1200150" cy="2047875"/>
    <xdr:pic>
      <xdr:nvPicPr>
        <xdr:cNvPr id="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2/CEC_ir5360-SOLAHART455BRB3_June_2025_V3_LR.pdf" TargetMode="External"/><Relationship Id="rId_hyperlink_3" Type="http://schemas.openxmlformats.org/officeDocument/2006/relationships/hyperlink" Target="https://www.solarquotes.com.au/wp-content/uploads/2024/03/CEC_ir5346-SOLAHART440BR3_April_2025_V4_LR.pdf" TargetMode="External"/><Relationship Id="rId_hyperlink_4" Type="http://schemas.openxmlformats.org/officeDocument/2006/relationships/hyperlink" Target="https://www.solarquotes.com.au/wp-content/uploads/2020/12/se-smart-panel-j-white-framed-datasheet-aus.pdf" TargetMode="External"/><Relationship Id="rId_hyperlink_5" Type="http://schemas.openxmlformats.org/officeDocument/2006/relationships/hyperlink" Target="https://www.solarquotes.com.au/wp-content/uploads/2023/07/cshiku6.pdf" TargetMode="External"/><Relationship Id="rId_hyperlink_6" Type="http://schemas.openxmlformats.org/officeDocument/2006/relationships/hyperlink" Target="https://www.solarquotes.com.au/wp-content/uploads/2026/04/trina-475w.pdf" TargetMode="External"/><Relationship Id="rId_hyperlink_7" Type="http://schemas.openxmlformats.org/officeDocument/2006/relationships/hyperlink" Target="https://www.solarquotes.com.au/wp-content/uploads/2022/11/sunpower-p7.pdf" TargetMode="External"/><Relationship Id="rId_hyperlink_8" Type="http://schemas.openxmlformats.org/officeDocument/2006/relationships/hyperlink" Target="https://www.solarquotes.com.au/wp-content/uploads/2025/05/sunpower-max3-black.pdf" TargetMode="External"/><Relationship Id="rId_hyperlink_9" Type="http://schemas.openxmlformats.org/officeDocument/2006/relationships/hyperlink" Target="https://www.solarquotes.com.au/wp-content/uploads/2021/02/sunpower-max3.pdf" TargetMode="External"/><Relationship Id="rId_hyperlink_10" Type="http://schemas.openxmlformats.org/officeDocument/2006/relationships/hyperlink" Target="https://www.solarquotes.com.au/wp-content/uploads/2026/04/tigerneo3.pdf" TargetMode="External"/><Relationship Id="rId_hyperlink_11" Type="http://schemas.openxmlformats.org/officeDocument/2006/relationships/hyperlink" Target="https://www.solarquotes.com.au/wp-content/uploads/2023/08/JASolar475W.pdf" TargetMode="External"/><Relationship Id="rId_hyperlink_12" Type="http://schemas.openxmlformats.org/officeDocument/2006/relationships/hyperlink" Target="https://www.solarquotes.com.au/wp-content/uploads/2024/09/aiko-2s-1.pdf" TargetMode="External"/><Relationship Id="rId_hyperlink_13" Type="http://schemas.openxmlformats.org/officeDocument/2006/relationships/hyperlink" Target="https://www.solarquotes.com.au/wp-content/uploads/2026/01/aiko-3s.pdf" TargetMode="External"/><Relationship Id="rId_hyperlink_14" Type="http://schemas.openxmlformats.org/officeDocument/2006/relationships/hyperlink" Target="https://www.solarquotes.com.au/wp-content/uploads/2026/01/aiko-3p54.pdf" TargetMode="External"/><Relationship Id="rId_hyperlink_15" Type="http://schemas.openxmlformats.org/officeDocument/2006/relationships/hyperlink" Target="https://www.solarquotes.com.au/wp-content/uploads/2024/09/neostar-2p.pdf" TargetMode="External"/><Relationship Id="rId_hyperlink_16" Type="http://schemas.openxmlformats.org/officeDocument/2006/relationships/hyperlink" Target="https://www.solarquotes.com.au/wp-content/uploads/2024/01/DS_Alpha_Pure-RX_IEC_EN_AUCEC_101125.pdf" TargetMode="External"/><Relationship Id="rId_hyperlink_17" Type="http://schemas.openxmlformats.org/officeDocument/2006/relationships/hyperlink" Target="https://www.solarquotes.com.au/wp-content/uploads/2022/09/rec-alpha-purer.pdf" TargetMode="External"/><Relationship Id="rId_hyperlink_18" Type="http://schemas.openxmlformats.org/officeDocument/2006/relationships/hyperlink" Target="https://www.solarquotes.com.au/wp-content/uploads/2023/09/Longi-LR7-54HVH-Datasheet.pdf" TargetMode="External"/><Relationship Id="rId_hyperlink_19" Type="http://schemas.openxmlformats.org/officeDocument/2006/relationships/hyperlink" Target="https://www.solarquotes.com.au/wp-content/uploads/2025/10/TW-470.pdf" TargetMode="External"/><Relationship Id="rId_hyperlink_20" Type="http://schemas.openxmlformats.org/officeDocument/2006/relationships/hyperlink" Target="https://www.solarquotes.com.au/wp-content/uploads/2025/09/tw-440.pdf" TargetMode="External"/><Relationship Id="rId_hyperlink_21" Type="http://schemas.openxmlformats.org/officeDocument/2006/relationships/hyperlink" Target="https://www.solarquotes.com.au/wp-content/uploads/2022/07/tindo-walara-g4.png" TargetMode="External"/><Relationship Id="rId_hyperlink_22" Type="http://schemas.openxmlformats.org/officeDocument/2006/relationships/hyperlink" Target="https://www.solarquotes.com.au/wp-content/uploads/2023/07/suntech-ultravpro.pdf" TargetMode="External"/><Relationship Id="rId_hyperlink_23" Type="http://schemas.openxmlformats.org/officeDocument/2006/relationships/hyperlink" Target="https://www.solarquotes.com.au/wp-content/uploads/2023/07/ultra-v-pro-415-ntype.pdf" TargetMode="External"/><Relationship Id="rId_hyperlink_24" Type="http://schemas.openxmlformats.org/officeDocument/2006/relationships/hyperlink" Target="https://www.solarquotes.com.au/wp-content/uploads/2023/01/Datasheet-STP415S-C54-Umhm.pdf" TargetMode="External"/><Relationship Id="rId_hyperlink_25" Type="http://schemas.openxmlformats.org/officeDocument/2006/relationships/hyperlink" Target="https://www.solarquotes.com.au/wp-content/uploads/2023/05/Comp-WINAICO_WST-450NGX-D3_AUS_0824-comp2.pdf" TargetMode="External"/><Relationship Id="rId_hyperlink_26" Type="http://schemas.openxmlformats.org/officeDocument/2006/relationships/hyperlink" Target="https://www.solarquotes.com.au/wp-content/uploads/2025/11/PS-Quasar-475W-Datasheet-I-Compressed.pdf" TargetMode="External"/><Relationship Id="rId_hyperlink_27" Type="http://schemas.openxmlformats.org/officeDocument/2006/relationships/hyperlink" Target="https://www.solarquotes.com.au/wp-content/uploads/2024/01/Phono-Solar-Helios-Clear-v1.3.pdf" TargetMode="External"/><Relationship Id="rId_hyperlink_28" Type="http://schemas.openxmlformats.org/officeDocument/2006/relationships/hyperlink" Target="https://www.solarquotes.com.au/wp-content/uploads/2023/01/RSM96-11-475BNDG-datasheet-2026H1-EN.pdf" TargetMode="External"/><Relationship Id="rId_hyperlink_29" Type="http://schemas.openxmlformats.org/officeDocument/2006/relationships/hyperlink" Target="https://www.solarquotes.com.au/wp-content/uploads/2022/02/solahart-warranty.pdf" TargetMode="External"/><Relationship Id="rId_hyperlink_30" Type="http://schemas.openxmlformats.org/officeDocument/2006/relationships/hyperlink" Target="https://www.solarquotes.com.au/wp-content/uploads/2022/02/solahart-warranty.pdf" TargetMode="External"/><Relationship Id="rId_hyperlink_31" Type="http://schemas.openxmlformats.org/officeDocument/2006/relationships/hyperlink" Target="https://www.solarquotes.com.au/wp-content/uploads/2020/12/se-limited-warranty-smart-pv-panel-54-cell-december-2022-aus.pdf" TargetMode="External"/><Relationship Id="rId_hyperlink_32" Type="http://schemas.openxmlformats.org/officeDocument/2006/relationships/hyperlink" Target="https://www.solarquotes.com.au/wp-content/uploads/2023/07/CSW.pdf" TargetMode="External"/><Relationship Id="rId_hyperlink_33" Type="http://schemas.openxmlformats.org/officeDocument/2006/relationships/hyperlink" Target="https://www.solarquotes.com.au/wp-content/uploads/2026/04/PS-M-0135-AA-GLOBAL-LIMITED-WARRANTY-FOR-TRINA-SOLAR-BRAND-CRYSTALLINE-SOLAR-PHOTOVOLTAIC-MODULES_202507_Clean.pdf" TargetMode="External"/><Relationship Id="rId_hyperlink_34" Type="http://schemas.openxmlformats.org/officeDocument/2006/relationships/hyperlink" Target="https://www.solarquotes.com.au/wp-content/uploads/2022/11/sunpower-warranty-2025.pdf" TargetMode="External"/><Relationship Id="rId_hyperlink_35" Type="http://schemas.openxmlformats.org/officeDocument/2006/relationships/hyperlink" Target="https://www.solarquotes.com.au/wp-content/uploads/2022/11/sunpower-warranty-2025.pdf" TargetMode="External"/><Relationship Id="rId_hyperlink_36" Type="http://schemas.openxmlformats.org/officeDocument/2006/relationships/hyperlink" Target="https://www.solarquotes.com.au/wp-content/uploads/2022/11/sunpower-warranty-2025.pdf" TargetMode="External"/><Relationship Id="rId_hyperlink_37" Type="http://schemas.openxmlformats.org/officeDocument/2006/relationships/hyperlink" Target="https://www.solarquotes.com.au/wp-content/uploads/2026/04/LIMITED-WARRANTY-REV.EN20250919-LINEAR-MONOFACIAL-MODULE.pdf" TargetMode="External"/><Relationship Id="rId_hyperlink_38" Type="http://schemas.openxmlformats.org/officeDocument/2006/relationships/hyperlink" Target="https://www.solarquotes.com.au/wp-content/uploads/2023/08/JAsolarwarranty2026.pdf" TargetMode="External"/><Relationship Id="rId_hyperlink_39" Type="http://schemas.openxmlformats.org/officeDocument/2006/relationships/hyperlink" Target="https://www.solarquotes.com.au/wp-content/uploads/2024/08/Warranty-TandCs-Single-glass-AIKO-Energy-12.02.24.pdf" TargetMode="External"/><Relationship Id="rId_hyperlink_40" Type="http://schemas.openxmlformats.org/officeDocument/2006/relationships/hyperlink" Target="https://www.solarquotes.com.au/wp-content/uploads/2026/01/Warranty-for-Residential-2nd&#8209;Gen-3rd&#8209;Gen-Full&#8209;Black-Modules-less-than-480W-1.7-EN.pdf" TargetMode="External"/><Relationship Id="rId_hyperlink_41" Type="http://schemas.openxmlformats.org/officeDocument/2006/relationships/hyperlink" Target="https://www.solarquotes.com.au/wp-content/uploads/2026/01/aikowarranty.pdf" TargetMode="External"/><Relationship Id="rId_hyperlink_42" Type="http://schemas.openxmlformats.org/officeDocument/2006/relationships/hyperlink" Target="https://www.solarquotes.com.au/wp-content/uploads/2024/08/Warranty-TandCs-Single-glass-AIKO-Energy-12.02.24.pdf" TargetMode="External"/><Relationship Id="rId_hyperlink_43" Type="http://schemas.openxmlformats.org/officeDocument/2006/relationships/hyperlink" Target="https://www.solarquotes.com.au/wp-content/uploads/2022/09/warranty_alpha_rev_b.pdf" TargetMode="External"/><Relationship Id="rId_hyperlink_44" Type="http://schemas.openxmlformats.org/officeDocument/2006/relationships/hyperlink" Target="https://www.solarquotes.com.au/wp-content/uploads/2022/09/warranty_alpha_rev_b.pdf" TargetMode="External"/><Relationship Id="rId_hyperlink_45" Type="http://schemas.openxmlformats.org/officeDocument/2006/relationships/hyperlink" Target="https://www.solarquotes.com.au/wp-content/uploads/2023/09/Limited_Warranty_for_LON_Gi_Hi_MOX_10_Solar_Modules_Distributed_Generation_AU_1_c8a7831c18.pdf" TargetMode="External"/><Relationship Id="rId_hyperlink_46" Type="http://schemas.openxmlformats.org/officeDocument/2006/relationships/hyperlink" Target="https://www.solarquotes.com.au/wp-content/uploads/2025/09/TW-Solar-Aus-Warranty.pdf" TargetMode="External"/><Relationship Id="rId_hyperlink_47" Type="http://schemas.openxmlformats.org/officeDocument/2006/relationships/hyperlink" Target="https://www.solarquotes.com.au/wp-content/uploads/2025/09/TW-Solar-Aus-Warranty.pdf" TargetMode="External"/><Relationship Id="rId_hyperlink_48" Type="http://schemas.openxmlformats.org/officeDocument/2006/relationships/hyperlink" Target="https://www.solarquotes.com.au/wp-content/uploads/2022/07/Tindo_NTYPE_Consumer_Warranty_VersionC_24July25Final.pdf" TargetMode="External"/><Relationship Id="rId_hyperlink_49" Type="http://schemas.openxmlformats.org/officeDocument/2006/relationships/hyperlink" Target="https://www.solarquotes.com.au/wp-content/uploads/2023/07/suntech-warranty-2023.pdf" TargetMode="External"/><Relationship Id="rId_hyperlink_50" Type="http://schemas.openxmlformats.org/officeDocument/2006/relationships/hyperlink" Target="https://www.solarquotes.com.au/wp-content/uploads/2023/07/suntech-warranty-2023.pdf" TargetMode="External"/><Relationship Id="rId_hyperlink_51" Type="http://schemas.openxmlformats.org/officeDocument/2006/relationships/hyperlink" Target="https://www.solarquotes.com.au/wp-content/uploads/2023/01/suntech-warranty-2022.pdf" TargetMode="External"/><Relationship Id="rId_hyperlink_52" Type="http://schemas.openxmlformats.org/officeDocument/2006/relationships/hyperlink" Target="https://www.solarquotes.com.au/wp-content/uploads/2023/05/winaico-ngx-warranty.pdf" TargetMode="External"/><Relationship Id="rId_hyperlink_53" Type="http://schemas.openxmlformats.org/officeDocument/2006/relationships/hyperlink" Target="https://www.solarquotes.com.au/wp-content/uploads/2025/11/Limited-Warranty_AUS-20250103_Statement-Of-30-Year-Product-Warranty-for-PSXXXL12GFH-16-QSH-Series.pdf" TargetMode="External"/><Relationship Id="rId_hyperlink_54" Type="http://schemas.openxmlformats.org/officeDocument/2006/relationships/hyperlink" Target="https://www.solarquotes.com.au/wp-content/uploads/2024/01/Limited-Warranty-PV-Module-Statements.pdf" TargetMode="External"/><Relationship Id="rId_hyperlink_55" Type="http://schemas.openxmlformats.org/officeDocument/2006/relationships/hyperlink" Target="https://www.solarquotes.com.au/wp-content/uploads/2023/01/Risen-25yr-rooftop-warranty-AU-NZ-EN.pdf" TargetMode="External"/><Relationship Id="rId_hyperlink_56" Type="http://schemas.openxmlformats.org/officeDocument/2006/relationships/hyperlink" Target="https://www.solarquotes.com.au/panels/solahart-review.html" TargetMode="External"/><Relationship Id="rId_hyperlink_57" Type="http://schemas.openxmlformats.org/officeDocument/2006/relationships/hyperlink" Target="https://www.solarquotes.com.au/panels/solahart-review.html" TargetMode="External"/><Relationship Id="rId_hyperlink_58" Type="http://schemas.openxmlformats.org/officeDocument/2006/relationships/hyperlink" Target="https://www.solarquotes.com.au/panels/solaredge-review.html" TargetMode="External"/><Relationship Id="rId_hyperlink_59" Type="http://schemas.openxmlformats.org/officeDocument/2006/relationships/hyperlink" Target="https://www.solarquotes.com.au/panels/canadian-solar-inc-review.html" TargetMode="External"/><Relationship Id="rId_hyperlink_60" Type="http://schemas.openxmlformats.org/officeDocument/2006/relationships/hyperlink" Target="https://www.solarquotes.com.au/panels/trina-review.html" TargetMode="External"/><Relationship Id="rId_hyperlink_61" Type="http://schemas.openxmlformats.org/officeDocument/2006/relationships/hyperlink" Target="https://www.solarquotes.com.au/panels/sunpower-review.html" TargetMode="External"/><Relationship Id="rId_hyperlink_62" Type="http://schemas.openxmlformats.org/officeDocument/2006/relationships/hyperlink" Target="https://www.solarquotes.com.au/panels/sunpower-review.html" TargetMode="External"/><Relationship Id="rId_hyperlink_63" Type="http://schemas.openxmlformats.org/officeDocument/2006/relationships/hyperlink" Target="https://www.solarquotes.com.au/panels/sunpower-review.html" TargetMode="External"/><Relationship Id="rId_hyperlink_64" Type="http://schemas.openxmlformats.org/officeDocument/2006/relationships/hyperlink" Target="https://www.solarquotes.com.au/panels/jinko-solar-review.html" TargetMode="External"/><Relationship Id="rId_hyperlink_65" Type="http://schemas.openxmlformats.org/officeDocument/2006/relationships/hyperlink" Target="https://www.solarquotes.com.au/panels/ja-solar-review.html" TargetMode="External"/><Relationship Id="rId_hyperlink_66" Type="http://schemas.openxmlformats.org/officeDocument/2006/relationships/hyperlink" Target="https://www.solarquotes.com.au/panels/aiko-solar-review.html" TargetMode="External"/><Relationship Id="rId_hyperlink_67" Type="http://schemas.openxmlformats.org/officeDocument/2006/relationships/hyperlink" Target="https://www.solarquotes.com.au/panels/aiko-solar-review.html" TargetMode="External"/><Relationship Id="rId_hyperlink_68" Type="http://schemas.openxmlformats.org/officeDocument/2006/relationships/hyperlink" Target="https://www.solarquotes.com.au/panels/aiko-solar-review.html" TargetMode="External"/><Relationship Id="rId_hyperlink_69" Type="http://schemas.openxmlformats.org/officeDocument/2006/relationships/hyperlink" Target="https://www.solarquotes.com.au/panels/aiko-solar-review.html" TargetMode="External"/><Relationship Id="rId_hyperlink_70" Type="http://schemas.openxmlformats.org/officeDocument/2006/relationships/hyperlink" Target="https://www.solarquotes.com.au/panels/rec-review.html" TargetMode="External"/><Relationship Id="rId_hyperlink_71" Type="http://schemas.openxmlformats.org/officeDocument/2006/relationships/hyperlink" Target="https://www.solarquotes.com.au/panels/rec-review.html" TargetMode="External"/><Relationship Id="rId_hyperlink_72" Type="http://schemas.openxmlformats.org/officeDocument/2006/relationships/hyperlink" Target="https://www.solarquotes.com.au/panels/longi-solar-review.html" TargetMode="External"/><Relationship Id="rId_hyperlink_73" Type="http://schemas.openxmlformats.org/officeDocument/2006/relationships/hyperlink" Target="https://www.solarquotes.com.au/panels/tw-solar-review.html" TargetMode="External"/><Relationship Id="rId_hyperlink_74" Type="http://schemas.openxmlformats.org/officeDocument/2006/relationships/hyperlink" Target="https://www.solarquotes.com.au/panels/tw-solar-review.html" TargetMode="External"/><Relationship Id="rId_hyperlink_75" Type="http://schemas.openxmlformats.org/officeDocument/2006/relationships/hyperlink" Target="https://www.solarquotes.com.au/panels/tindo-solar-review.html" TargetMode="External"/><Relationship Id="rId_hyperlink_76" Type="http://schemas.openxmlformats.org/officeDocument/2006/relationships/hyperlink" Target="https://www.solarquotes.com.au/panels/suntech-review.html" TargetMode="External"/><Relationship Id="rId_hyperlink_77" Type="http://schemas.openxmlformats.org/officeDocument/2006/relationships/hyperlink" Target="https://www.solarquotes.com.au/panels/suntech-review.html" TargetMode="External"/><Relationship Id="rId_hyperlink_78" Type="http://schemas.openxmlformats.org/officeDocument/2006/relationships/hyperlink" Target="https://www.solarquotes.com.au/panels/suntech-review.html" TargetMode="External"/><Relationship Id="rId_hyperlink_79" Type="http://schemas.openxmlformats.org/officeDocument/2006/relationships/hyperlink" Target="https://www.solarquotes.com.au/panels/winaico-review.html" TargetMode="External"/><Relationship Id="rId_hyperlink_80" Type="http://schemas.openxmlformats.org/officeDocument/2006/relationships/hyperlink" Target="https://www.solarquotes.com.au/panels/phono-review.html" TargetMode="External"/><Relationship Id="rId_hyperlink_81" Type="http://schemas.openxmlformats.org/officeDocument/2006/relationships/hyperlink" Target="https://www.solarquotes.com.au/panels/phono-review.html" TargetMode="External"/><Relationship Id="rId_hyperlink_82" Type="http://schemas.openxmlformats.org/officeDocument/2006/relationships/hyperlink" Target="https://www.solarquotes.com.au/panels/risen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702" customHeight="1" ht="220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702" customHeight="1" ht="230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702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  <c r="Q5" s="1" t="s">
        <v>47</v>
      </c>
      <c r="R5" s="1" t="s">
        <v>48</v>
      </c>
      <c r="S5" s="1" t="s">
        <v>49</v>
      </c>
      <c r="T5" s="1" t="s">
        <v>50</v>
      </c>
      <c r="U5" s="1" t="s">
        <v>51</v>
      </c>
      <c r="V5" s="1" t="s">
        <v>52</v>
      </c>
      <c r="W5" s="1" t="s">
        <v>53</v>
      </c>
      <c r="X5" s="1" t="s">
        <v>54</v>
      </c>
      <c r="Y5" s="1" t="s">
        <v>55</v>
      </c>
      <c r="Z5" s="1" t="s">
        <v>56</v>
      </c>
      <c r="AA5" s="1" t="s">
        <v>57</v>
      </c>
      <c r="AB5" s="1" t="s">
        <v>58</v>
      </c>
    </row>
    <row r="6" spans="1:702">
      <c r="A6" s="1" t="s">
        <v>59</v>
      </c>
      <c r="B6" s="1" t="s">
        <v>60</v>
      </c>
      <c r="C6" s="1" t="s">
        <v>61</v>
      </c>
      <c r="D6" s="1" t="s">
        <v>62</v>
      </c>
      <c r="E6" s="1" t="s">
        <v>63</v>
      </c>
      <c r="F6" s="1" t="s">
        <v>64</v>
      </c>
      <c r="G6" s="1" t="s">
        <v>65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  <c r="P6" s="1" t="s">
        <v>74</v>
      </c>
      <c r="Q6" s="1" t="s">
        <v>75</v>
      </c>
      <c r="R6" s="1" t="s">
        <v>68</v>
      </c>
      <c r="S6" s="1" t="s">
        <v>76</v>
      </c>
      <c r="T6" s="1" t="s">
        <v>77</v>
      </c>
      <c r="U6" s="1" t="s">
        <v>78</v>
      </c>
      <c r="V6" s="1" t="s">
        <v>63</v>
      </c>
      <c r="W6" s="1" t="s">
        <v>63</v>
      </c>
      <c r="X6" s="1" t="s">
        <v>76</v>
      </c>
      <c r="Y6" s="1" t="s">
        <v>79</v>
      </c>
      <c r="Z6" s="1" t="s">
        <v>68</v>
      </c>
      <c r="AA6" s="1" t="s">
        <v>66</v>
      </c>
      <c r="AB6" s="1" t="s">
        <v>61</v>
      </c>
    </row>
    <row r="7" spans="1:702">
      <c r="A7" s="1" t="s">
        <v>80</v>
      </c>
      <c r="B7" s="1" t="s">
        <v>81</v>
      </c>
      <c r="C7" s="1" t="s">
        <v>82</v>
      </c>
      <c r="D7" s="1" t="s">
        <v>83</v>
      </c>
      <c r="E7" s="1" t="s">
        <v>84</v>
      </c>
      <c r="F7" s="1" t="s">
        <v>82</v>
      </c>
      <c r="G7" s="1" t="s">
        <v>85</v>
      </c>
      <c r="H7" s="1" t="s">
        <v>86</v>
      </c>
      <c r="I7" s="1" t="s">
        <v>86</v>
      </c>
      <c r="J7" s="1" t="s">
        <v>81</v>
      </c>
      <c r="K7" s="1" t="s">
        <v>85</v>
      </c>
      <c r="L7" s="1" t="s">
        <v>87</v>
      </c>
      <c r="M7" s="1" t="s">
        <v>88</v>
      </c>
      <c r="N7" s="1" t="s">
        <v>89</v>
      </c>
      <c r="O7" s="1" t="s">
        <v>82</v>
      </c>
      <c r="P7" s="1" t="s">
        <v>90</v>
      </c>
      <c r="Q7" s="1" t="s">
        <v>91</v>
      </c>
      <c r="R7" s="1" t="s">
        <v>81</v>
      </c>
      <c r="S7" s="1" t="s">
        <v>92</v>
      </c>
      <c r="T7" s="1" t="s">
        <v>93</v>
      </c>
      <c r="U7" s="1" t="s">
        <v>88</v>
      </c>
      <c r="V7" s="1" t="s">
        <v>84</v>
      </c>
      <c r="W7" s="1" t="s">
        <v>84</v>
      </c>
      <c r="X7" s="1" t="s">
        <v>94</v>
      </c>
      <c r="Y7" s="1" t="s">
        <v>89</v>
      </c>
      <c r="Z7" s="1" t="s">
        <v>95</v>
      </c>
      <c r="AA7" s="1" t="s">
        <v>96</v>
      </c>
      <c r="AB7" s="1" t="s">
        <v>84</v>
      </c>
    </row>
    <row r="8" spans="1:702">
      <c r="A8" s="1" t="s">
        <v>97</v>
      </c>
      <c r="B8" s="1" t="s">
        <v>98</v>
      </c>
      <c r="C8" s="1" t="s">
        <v>99</v>
      </c>
      <c r="D8" s="1" t="s">
        <v>100</v>
      </c>
      <c r="E8" s="1" t="s">
        <v>101</v>
      </c>
      <c r="F8" s="1" t="s">
        <v>101</v>
      </c>
      <c r="G8" s="1" t="s">
        <v>102</v>
      </c>
      <c r="H8" s="1" t="s">
        <v>100</v>
      </c>
      <c r="I8" s="1" t="s">
        <v>103</v>
      </c>
      <c r="J8" s="1" t="s">
        <v>101</v>
      </c>
      <c r="K8" s="1" t="s">
        <v>101</v>
      </c>
      <c r="L8" s="1" t="s">
        <v>104</v>
      </c>
      <c r="M8" s="1" t="s">
        <v>105</v>
      </c>
      <c r="N8" s="1" t="s">
        <v>106</v>
      </c>
      <c r="O8" s="1" t="s">
        <v>107</v>
      </c>
      <c r="P8" s="1" t="s">
        <v>108</v>
      </c>
      <c r="Q8" s="1" t="s">
        <v>109</v>
      </c>
      <c r="R8" s="1" t="s">
        <v>101</v>
      </c>
      <c r="S8" s="1" t="s">
        <v>107</v>
      </c>
      <c r="T8" s="1" t="s">
        <v>99</v>
      </c>
      <c r="U8" s="1" t="s">
        <v>99</v>
      </c>
      <c r="V8" s="1" t="s">
        <v>99</v>
      </c>
      <c r="W8" s="1" t="s">
        <v>100</v>
      </c>
      <c r="X8" s="1" t="s">
        <v>110</v>
      </c>
      <c r="Y8" s="1" t="s">
        <v>111</v>
      </c>
      <c r="Z8" s="1" t="s">
        <v>101</v>
      </c>
      <c r="AA8" s="1" t="s">
        <v>99</v>
      </c>
      <c r="AB8" s="1" t="s">
        <v>101</v>
      </c>
    </row>
    <row r="9" spans="1:702">
      <c r="A9" s="1" t="s">
        <v>112</v>
      </c>
      <c r="B9" s="1" t="s">
        <v>113</v>
      </c>
      <c r="C9" s="1" t="s">
        <v>114</v>
      </c>
      <c r="D9" s="1" t="s">
        <v>115</v>
      </c>
      <c r="E9" s="1" t="s">
        <v>116</v>
      </c>
      <c r="F9" s="1" t="s">
        <v>117</v>
      </c>
      <c r="G9" s="1" t="s">
        <v>118</v>
      </c>
      <c r="H9" s="1" t="s">
        <v>119</v>
      </c>
      <c r="I9" s="1" t="s">
        <v>120</v>
      </c>
      <c r="J9" s="1" t="s">
        <v>121</v>
      </c>
      <c r="K9" s="1" t="s">
        <v>117</v>
      </c>
      <c r="L9" s="1" t="s">
        <v>122</v>
      </c>
      <c r="M9" s="1" t="s">
        <v>123</v>
      </c>
      <c r="N9" s="1" t="s">
        <v>124</v>
      </c>
      <c r="O9" s="1" t="s">
        <v>125</v>
      </c>
      <c r="P9" s="1" t="s">
        <v>126</v>
      </c>
      <c r="Q9" s="1" t="s">
        <v>127</v>
      </c>
      <c r="R9" s="1" t="s">
        <v>122</v>
      </c>
      <c r="S9" s="1" t="s">
        <v>128</v>
      </c>
      <c r="T9" s="1" t="s">
        <v>114</v>
      </c>
      <c r="U9" s="1" t="s">
        <v>129</v>
      </c>
      <c r="V9" s="1" t="s">
        <v>116</v>
      </c>
      <c r="W9" s="1" t="s">
        <v>130</v>
      </c>
      <c r="X9" s="1" t="s">
        <v>131</v>
      </c>
      <c r="Y9" s="1" t="s">
        <v>132</v>
      </c>
      <c r="Z9" s="1" t="s">
        <v>133</v>
      </c>
      <c r="AA9" s="1" t="s">
        <v>134</v>
      </c>
      <c r="AB9" s="1" t="s">
        <v>117</v>
      </c>
    </row>
    <row r="10" spans="1:702">
      <c r="A10" s="1" t="s">
        <v>135</v>
      </c>
      <c r="B10" s="1" t="s">
        <v>136</v>
      </c>
      <c r="C10" s="1" t="s">
        <v>136</v>
      </c>
      <c r="D10" s="1" t="s">
        <v>136</v>
      </c>
      <c r="E10" s="1" t="s">
        <v>136</v>
      </c>
      <c r="F10" s="1" t="s">
        <v>136</v>
      </c>
      <c r="G10" s="1" t="s">
        <v>136</v>
      </c>
      <c r="H10" s="1" t="s">
        <v>137</v>
      </c>
      <c r="I10" s="1" t="s">
        <v>137</v>
      </c>
      <c r="J10" s="1" t="s">
        <v>136</v>
      </c>
      <c r="K10" s="1" t="s">
        <v>136</v>
      </c>
      <c r="L10" s="1" t="s">
        <v>136</v>
      </c>
      <c r="M10" s="1" t="s">
        <v>136</v>
      </c>
      <c r="N10" s="1" t="s">
        <v>136</v>
      </c>
      <c r="O10" s="1" t="s">
        <v>136</v>
      </c>
      <c r="P10" s="1" t="s">
        <v>138</v>
      </c>
      <c r="Q10" s="1" t="s">
        <v>138</v>
      </c>
      <c r="R10" s="1" t="s">
        <v>136</v>
      </c>
      <c r="S10" s="1" t="s">
        <v>136</v>
      </c>
      <c r="T10" s="1" t="s">
        <v>136</v>
      </c>
      <c r="U10" s="1" t="s">
        <v>139</v>
      </c>
      <c r="V10" s="1" t="s">
        <v>136</v>
      </c>
      <c r="W10" s="1" t="s">
        <v>136</v>
      </c>
      <c r="X10" s="1" t="s">
        <v>136</v>
      </c>
      <c r="Y10" s="1" t="s">
        <v>136</v>
      </c>
      <c r="Z10" s="1" t="s">
        <v>136</v>
      </c>
      <c r="AA10" s="1" t="s">
        <v>136</v>
      </c>
      <c r="AB10" s="1" t="s">
        <v>136</v>
      </c>
    </row>
    <row r="11" spans="1:702">
      <c r="A11" s="1" t="s">
        <v>140</v>
      </c>
      <c r="B11" s="1" t="s">
        <v>139</v>
      </c>
      <c r="C11" s="1" t="s">
        <v>139</v>
      </c>
      <c r="D11" s="1" t="s">
        <v>141</v>
      </c>
      <c r="E11" s="1" t="s">
        <v>136</v>
      </c>
      <c r="F11" s="1" t="s">
        <v>136</v>
      </c>
      <c r="G11" s="1" t="s">
        <v>138</v>
      </c>
      <c r="H11" s="1" t="s">
        <v>138</v>
      </c>
      <c r="I11" s="1" t="s">
        <v>138</v>
      </c>
      <c r="J11" s="1" t="s">
        <v>136</v>
      </c>
      <c r="K11" s="1" t="s">
        <v>136</v>
      </c>
      <c r="L11" s="1" t="s">
        <v>136</v>
      </c>
      <c r="M11" s="1" t="s">
        <v>136</v>
      </c>
      <c r="N11" s="1" t="s">
        <v>136</v>
      </c>
      <c r="O11" s="1" t="s">
        <v>136</v>
      </c>
      <c r="P11" s="1" t="s">
        <v>142</v>
      </c>
      <c r="Q11" s="1" t="s">
        <v>142</v>
      </c>
      <c r="R11" s="1" t="s">
        <v>136</v>
      </c>
      <c r="S11" s="1" t="s">
        <v>136</v>
      </c>
      <c r="T11" s="1" t="s">
        <v>136</v>
      </c>
      <c r="U11" s="1" t="s">
        <v>139</v>
      </c>
      <c r="V11" s="1" t="s">
        <v>136</v>
      </c>
      <c r="W11" s="1" t="s">
        <v>136</v>
      </c>
      <c r="X11" s="1" t="s">
        <v>136</v>
      </c>
      <c r="Y11" s="1" t="s">
        <v>143</v>
      </c>
      <c r="Z11" s="1" t="s">
        <v>136</v>
      </c>
      <c r="AA11" s="1" t="s">
        <v>136</v>
      </c>
      <c r="AB11" s="1" t="s">
        <v>136</v>
      </c>
    </row>
    <row r="12" spans="1:702">
      <c r="A12" s="1" t="s">
        <v>144</v>
      </c>
      <c r="B12" s="1" t="s">
        <v>145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151</v>
      </c>
      <c r="J12" s="1" t="s">
        <v>152</v>
      </c>
      <c r="K12" s="1" t="s">
        <v>153</v>
      </c>
      <c r="L12" s="1" t="s">
        <v>145</v>
      </c>
      <c r="M12" s="1" t="s">
        <v>154</v>
      </c>
      <c r="N12" s="1" t="s">
        <v>155</v>
      </c>
      <c r="O12" s="1" t="s">
        <v>152</v>
      </c>
      <c r="P12" s="1" t="s">
        <v>156</v>
      </c>
      <c r="Q12" s="1" t="s">
        <v>152</v>
      </c>
      <c r="R12" s="1" t="s">
        <v>157</v>
      </c>
      <c r="S12" s="1" t="s">
        <v>158</v>
      </c>
      <c r="T12" s="1" t="s">
        <v>159</v>
      </c>
      <c r="U12" s="1" t="s">
        <v>160</v>
      </c>
      <c r="V12" s="1" t="s">
        <v>148</v>
      </c>
      <c r="W12" s="1" t="s">
        <v>148</v>
      </c>
      <c r="X12" s="1" t="s">
        <v>148</v>
      </c>
      <c r="Y12" s="1" t="s">
        <v>146</v>
      </c>
      <c r="Z12" s="1" t="s">
        <v>161</v>
      </c>
      <c r="AA12" s="1" t="s">
        <v>162</v>
      </c>
      <c r="AB12" s="1" t="s">
        <v>152</v>
      </c>
    </row>
    <row r="13" spans="1:702">
      <c r="A13" s="1" t="s">
        <v>163</v>
      </c>
      <c r="B13" s="1" t="s">
        <v>164</v>
      </c>
      <c r="C13" s="1" t="s">
        <v>164</v>
      </c>
      <c r="D13" s="1" t="s">
        <v>165</v>
      </c>
      <c r="E13" s="1" t="s">
        <v>164</v>
      </c>
      <c r="F13" s="1" t="s">
        <v>164</v>
      </c>
      <c r="G13" s="1" t="s">
        <v>164</v>
      </c>
      <c r="H13" s="1" t="s">
        <v>166</v>
      </c>
      <c r="I13" s="1" t="s">
        <v>166</v>
      </c>
      <c r="J13" s="1" t="s">
        <v>167</v>
      </c>
      <c r="K13" s="1" t="s">
        <v>164</v>
      </c>
      <c r="L13" s="1" t="s">
        <v>167</v>
      </c>
      <c r="M13" s="1" t="s">
        <v>167</v>
      </c>
      <c r="N13" s="1" t="s">
        <v>167</v>
      </c>
      <c r="O13" s="1" t="s">
        <v>167</v>
      </c>
      <c r="P13" s="1" t="s">
        <v>168</v>
      </c>
      <c r="Q13" s="1" t="s">
        <v>167</v>
      </c>
      <c r="R13" s="1" t="s">
        <v>167</v>
      </c>
      <c r="S13" s="1" t="s">
        <v>169</v>
      </c>
      <c r="T13" s="1" t="s">
        <v>169</v>
      </c>
      <c r="U13" s="1" t="s">
        <v>170</v>
      </c>
      <c r="V13" s="1" t="s">
        <v>164</v>
      </c>
      <c r="W13" s="1" t="s">
        <v>170</v>
      </c>
      <c r="X13" s="1" t="s">
        <v>171</v>
      </c>
      <c r="Y13" s="1" t="s">
        <v>170</v>
      </c>
      <c r="Z13" s="1" t="s">
        <v>167</v>
      </c>
      <c r="AA13" s="1" t="s">
        <v>168</v>
      </c>
      <c r="AB13" s="1" t="s">
        <v>164</v>
      </c>
    </row>
    <row r="14" spans="1:702">
      <c r="A14" s="1" t="s">
        <v>172</v>
      </c>
      <c r="B14" s="1" t="s">
        <v>173</v>
      </c>
      <c r="C14" s="1" t="s">
        <v>173</v>
      </c>
      <c r="D14" s="1" t="s">
        <v>174</v>
      </c>
      <c r="E14" s="1" t="s">
        <v>175</v>
      </c>
      <c r="F14" s="1" t="s">
        <v>176</v>
      </c>
      <c r="G14" s="1" t="s">
        <v>177</v>
      </c>
      <c r="H14" s="1" t="s">
        <v>173</v>
      </c>
      <c r="I14" s="1" t="s">
        <v>173</v>
      </c>
      <c r="J14" s="1" t="s">
        <v>178</v>
      </c>
      <c r="K14" s="1" t="s">
        <v>173</v>
      </c>
      <c r="L14" s="1" t="s">
        <v>178</v>
      </c>
      <c r="M14" s="1" t="s">
        <v>178</v>
      </c>
      <c r="N14" s="1" t="s">
        <v>178</v>
      </c>
      <c r="O14" s="1" t="s">
        <v>178</v>
      </c>
      <c r="P14" s="1" t="s">
        <v>173</v>
      </c>
      <c r="Q14" s="1" t="s">
        <v>173</v>
      </c>
      <c r="R14" s="1" t="s">
        <v>179</v>
      </c>
      <c r="S14" s="1" t="s">
        <v>177</v>
      </c>
      <c r="T14" s="1" t="s">
        <v>177</v>
      </c>
      <c r="U14" s="1" t="s">
        <v>177</v>
      </c>
      <c r="V14" s="1" t="s">
        <v>178</v>
      </c>
      <c r="W14" s="1" t="s">
        <v>178</v>
      </c>
      <c r="X14" s="1" t="s">
        <v>178</v>
      </c>
      <c r="Y14" s="1" t="s">
        <v>173</v>
      </c>
      <c r="Z14" s="1" t="s">
        <v>173</v>
      </c>
      <c r="AA14" s="1" t="s">
        <v>173</v>
      </c>
      <c r="AB14" s="1" t="s">
        <v>180</v>
      </c>
    </row>
    <row r="15" spans="1:702">
      <c r="A15" s="1" t="s">
        <v>181</v>
      </c>
      <c r="B15" s="1" t="s">
        <v>182</v>
      </c>
      <c r="C15" s="1" t="s">
        <v>182</v>
      </c>
      <c r="D15" s="1" t="s">
        <v>182</v>
      </c>
      <c r="E15" s="1" t="s">
        <v>182</v>
      </c>
      <c r="F15" s="1" t="s">
        <v>182</v>
      </c>
      <c r="G15" s="1" t="s">
        <v>183</v>
      </c>
      <c r="H15" s="1" t="s">
        <v>182</v>
      </c>
      <c r="I15" s="1" t="s">
        <v>182</v>
      </c>
      <c r="J15" s="1" t="s">
        <v>182</v>
      </c>
      <c r="K15" s="1" t="s">
        <v>182</v>
      </c>
      <c r="L15" s="1" t="s">
        <v>182</v>
      </c>
      <c r="M15" s="1" t="s">
        <v>182</v>
      </c>
      <c r="N15" s="1" t="s">
        <v>182</v>
      </c>
      <c r="O15" s="1" t="s">
        <v>182</v>
      </c>
      <c r="P15" s="1" t="s">
        <v>184</v>
      </c>
      <c r="Q15" s="1" t="s">
        <v>184</v>
      </c>
      <c r="R15" s="1" t="s">
        <v>182</v>
      </c>
      <c r="S15" s="1" t="s">
        <v>182</v>
      </c>
      <c r="T15" s="1" t="s">
        <v>182</v>
      </c>
      <c r="U15" s="1" t="s">
        <v>182</v>
      </c>
      <c r="V15" s="1" t="s">
        <v>182</v>
      </c>
      <c r="W15" s="1" t="s">
        <v>182</v>
      </c>
      <c r="X15" s="1" t="s">
        <v>182</v>
      </c>
      <c r="Y15" s="1" t="s">
        <v>182</v>
      </c>
      <c r="Z15" s="1" t="s">
        <v>182</v>
      </c>
      <c r="AA15" s="1" t="s">
        <v>182</v>
      </c>
      <c r="AB15" s="1" t="s">
        <v>182</v>
      </c>
    </row>
    <row r="16" spans="1:702">
      <c r="A16" s="1" t="s">
        <v>185</v>
      </c>
      <c r="B16" s="1" t="s">
        <v>186</v>
      </c>
      <c r="C16" s="1" t="s">
        <v>186</v>
      </c>
      <c r="D16" s="1" t="s">
        <v>187</v>
      </c>
      <c r="E16" s="1" t="s">
        <v>188</v>
      </c>
      <c r="F16" s="1" t="s">
        <v>186</v>
      </c>
      <c r="G16" s="1" t="s">
        <v>186</v>
      </c>
      <c r="H16" s="1" t="s">
        <v>188</v>
      </c>
      <c r="I16" s="1" t="s">
        <v>188</v>
      </c>
      <c r="J16" s="1" t="s">
        <v>187</v>
      </c>
      <c r="K16" s="1" t="s">
        <v>187</v>
      </c>
      <c r="L16" s="1" t="s">
        <v>187</v>
      </c>
      <c r="M16" s="1" t="s">
        <v>187</v>
      </c>
      <c r="N16" s="1" t="s">
        <v>187</v>
      </c>
      <c r="O16" s="1" t="s">
        <v>187</v>
      </c>
      <c r="P16" s="1" t="s">
        <v>186</v>
      </c>
      <c r="Q16" s="1" t="s">
        <v>186</v>
      </c>
      <c r="R16" s="1" t="s">
        <v>187</v>
      </c>
      <c r="S16" s="1" t="s">
        <v>187</v>
      </c>
      <c r="T16" s="1" t="s">
        <v>187</v>
      </c>
      <c r="U16" s="1" t="s">
        <v>187</v>
      </c>
      <c r="V16" s="1" t="s">
        <v>189</v>
      </c>
      <c r="W16" s="1" t="s">
        <v>189</v>
      </c>
      <c r="X16" s="1" t="s">
        <v>189</v>
      </c>
      <c r="Y16" s="1" t="s">
        <v>187</v>
      </c>
      <c r="Z16" s="1" t="s">
        <v>187</v>
      </c>
      <c r="AA16" s="1" t="s">
        <v>187</v>
      </c>
      <c r="AB16" s="1" t="s">
        <v>187</v>
      </c>
    </row>
    <row r="17" spans="1:702">
      <c r="A17" s="1" t="s">
        <v>190</v>
      </c>
      <c r="B17" s="1" t="s">
        <v>191</v>
      </c>
      <c r="C17" s="1" t="s">
        <v>192</v>
      </c>
      <c r="D17" s="1" t="s">
        <v>192</v>
      </c>
      <c r="E17" s="1" t="s">
        <v>192</v>
      </c>
      <c r="F17" s="1" t="s">
        <v>192</v>
      </c>
      <c r="G17" s="1" t="s">
        <v>191</v>
      </c>
      <c r="H17" s="1" t="s">
        <v>193</v>
      </c>
      <c r="I17" s="1" t="s">
        <v>193</v>
      </c>
      <c r="J17" s="1" t="s">
        <v>192</v>
      </c>
      <c r="K17" s="1" t="s">
        <v>192</v>
      </c>
      <c r="L17" s="1" t="s">
        <v>192</v>
      </c>
      <c r="M17" s="1" t="s">
        <v>192</v>
      </c>
      <c r="N17" s="1" t="s">
        <v>192</v>
      </c>
      <c r="O17" s="1" t="s">
        <v>192</v>
      </c>
      <c r="P17" s="1" t="s">
        <v>192</v>
      </c>
      <c r="Q17" s="1" t="s">
        <v>192</v>
      </c>
      <c r="R17" s="1" t="s">
        <v>194</v>
      </c>
      <c r="S17" s="1" t="s">
        <v>192</v>
      </c>
      <c r="T17" s="1" t="s">
        <v>192</v>
      </c>
      <c r="U17" s="1" t="s">
        <v>192</v>
      </c>
      <c r="V17" s="1" t="s">
        <v>192</v>
      </c>
      <c r="W17" s="1" t="s">
        <v>192</v>
      </c>
      <c r="X17" s="1" t="s">
        <v>192</v>
      </c>
      <c r="Y17" s="1" t="s">
        <v>191</v>
      </c>
      <c r="Z17" s="1" t="s">
        <v>191</v>
      </c>
      <c r="AA17" s="1" t="s">
        <v>191</v>
      </c>
      <c r="AB17" s="1" t="s">
        <v>192</v>
      </c>
    </row>
    <row r="18" spans="1:702">
      <c r="A18" s="1" t="s">
        <v>195</v>
      </c>
      <c r="B18" s="1" t="s">
        <v>196</v>
      </c>
      <c r="C18" s="1" t="s">
        <v>196</v>
      </c>
      <c r="D18" s="1" t="s">
        <v>197</v>
      </c>
      <c r="E18" s="1" t="s">
        <v>196</v>
      </c>
      <c r="F18" s="1" t="s">
        <v>196</v>
      </c>
      <c r="G18" s="1" t="s">
        <v>196</v>
      </c>
      <c r="H18" s="1" t="s">
        <v>198</v>
      </c>
      <c r="I18" s="1" t="s">
        <v>198</v>
      </c>
      <c r="J18" s="1" t="s">
        <v>199</v>
      </c>
      <c r="K18" s="1" t="s">
        <v>196</v>
      </c>
      <c r="L18" s="1" t="s">
        <v>200</v>
      </c>
      <c r="M18" s="1" t="s">
        <v>200</v>
      </c>
      <c r="N18" s="1" t="s">
        <v>200</v>
      </c>
      <c r="O18" s="1" t="s">
        <v>200</v>
      </c>
      <c r="P18" s="1" t="s">
        <v>198</v>
      </c>
      <c r="Q18" s="1" t="s">
        <v>198</v>
      </c>
      <c r="R18" s="1" t="s">
        <v>201</v>
      </c>
      <c r="S18" s="1" t="s">
        <v>202</v>
      </c>
      <c r="T18" s="1" t="s">
        <v>202</v>
      </c>
      <c r="U18" s="1" t="s">
        <v>196</v>
      </c>
      <c r="V18" s="1" t="s">
        <v>196</v>
      </c>
      <c r="W18" s="1" t="s">
        <v>196</v>
      </c>
      <c r="X18" s="1" t="s">
        <v>196</v>
      </c>
      <c r="Y18" s="1" t="s">
        <v>196</v>
      </c>
      <c r="Z18" s="1" t="s">
        <v>201</v>
      </c>
      <c r="AA18" s="1" t="s">
        <v>203</v>
      </c>
      <c r="AB18" s="1" t="s">
        <v>196</v>
      </c>
    </row>
    <row r="19" spans="1:702">
      <c r="A19" s="1" t="s">
        <v>204</v>
      </c>
      <c r="B19" s="1" t="s">
        <v>205</v>
      </c>
      <c r="C19" s="1" t="s">
        <v>205</v>
      </c>
      <c r="D19" s="1" t="s">
        <v>206</v>
      </c>
      <c r="E19" s="1" t="s">
        <v>207</v>
      </c>
      <c r="F19" s="1" t="s">
        <v>205</v>
      </c>
      <c r="G19" s="1" t="s">
        <v>208</v>
      </c>
      <c r="H19" s="1" t="s">
        <v>209</v>
      </c>
      <c r="I19" s="1" t="s">
        <v>209</v>
      </c>
      <c r="J19" s="1" t="s">
        <v>205</v>
      </c>
      <c r="K19" s="1" t="s">
        <v>205</v>
      </c>
      <c r="L19" s="1" t="s">
        <v>210</v>
      </c>
      <c r="M19" s="1" t="s">
        <v>210</v>
      </c>
      <c r="N19" s="1" t="s">
        <v>210</v>
      </c>
      <c r="O19" s="1" t="s">
        <v>210</v>
      </c>
      <c r="P19" s="1" t="s">
        <v>209</v>
      </c>
      <c r="Q19" s="1" t="s">
        <v>209</v>
      </c>
      <c r="R19" s="1" t="s">
        <v>211</v>
      </c>
      <c r="S19" s="1" t="s">
        <v>212</v>
      </c>
      <c r="T19" s="1" t="s">
        <v>212</v>
      </c>
      <c r="U19" s="1" t="s">
        <v>212</v>
      </c>
      <c r="V19" s="1" t="s">
        <v>205</v>
      </c>
      <c r="W19" s="1" t="s">
        <v>205</v>
      </c>
      <c r="X19" s="1" t="s">
        <v>205</v>
      </c>
      <c r="Y19" s="1" t="s">
        <v>205</v>
      </c>
      <c r="Z19" s="1" t="s">
        <v>213</v>
      </c>
      <c r="AA19" s="1" t="s">
        <v>213</v>
      </c>
      <c r="AB19" s="1" t="s">
        <v>205</v>
      </c>
    </row>
    <row r="20" spans="1:702">
      <c r="A20" s="1" t="s">
        <v>214</v>
      </c>
      <c r="B20" s="1" t="s">
        <v>215</v>
      </c>
      <c r="C20" s="1" t="s">
        <v>215</v>
      </c>
      <c r="D20" s="1" t="s">
        <v>215</v>
      </c>
      <c r="E20" s="1" t="s">
        <v>215</v>
      </c>
      <c r="F20" s="1" t="s">
        <v>216</v>
      </c>
      <c r="G20" s="1" t="s">
        <v>215</v>
      </c>
      <c r="H20" s="1" t="s">
        <v>215</v>
      </c>
      <c r="I20" s="1" t="s">
        <v>215</v>
      </c>
      <c r="J20" s="1" t="s">
        <v>215</v>
      </c>
      <c r="K20" s="1" t="s">
        <v>216</v>
      </c>
      <c r="L20" s="1" t="s">
        <v>215</v>
      </c>
      <c r="M20" s="1" t="s">
        <v>215</v>
      </c>
      <c r="N20" s="1" t="s">
        <v>215</v>
      </c>
      <c r="O20" s="1" t="s">
        <v>215</v>
      </c>
      <c r="P20" s="1" t="s">
        <v>217</v>
      </c>
      <c r="Q20" s="1" t="s">
        <v>217</v>
      </c>
      <c r="R20" s="1" t="s">
        <v>215</v>
      </c>
      <c r="S20" s="1" t="s">
        <v>216</v>
      </c>
      <c r="T20" s="1" t="s">
        <v>216</v>
      </c>
      <c r="U20" s="1" t="s">
        <v>218</v>
      </c>
      <c r="V20" s="1" t="s">
        <v>215</v>
      </c>
      <c r="W20" s="1" t="s">
        <v>215</v>
      </c>
      <c r="X20" s="1" t="s">
        <v>215</v>
      </c>
      <c r="Y20" s="1" t="s">
        <v>215</v>
      </c>
      <c r="Z20" s="1" t="s">
        <v>215</v>
      </c>
      <c r="AA20" s="1" t="s">
        <v>215</v>
      </c>
      <c r="AB20" s="1" t="s">
        <v>215</v>
      </c>
    </row>
    <row r="21" spans="1:702">
      <c r="A21" s="1" t="s">
        <v>219</v>
      </c>
      <c r="B21" s="2" t="str">
        <f>HYPERLINK("https://www.solarquotes.com.au/wp-content/uploads/2022/02/CEC_ir5360-SOLAHART455BRB3_June_2025_V3_LR.pdf","Yes")</f>
        <v>Yes</v>
      </c>
      <c r="C21" s="2" t="str">
        <f>HYPERLINK("https://www.solarquotes.com.au/wp-content/uploads/2024/03/CEC_ir5346-SOLAHART440BR3_April_2025_V4_LR.pdf","Yes")</f>
        <v>Yes</v>
      </c>
      <c r="D21" s="2" t="str">
        <f>HYPERLINK("https://www.solarquotes.com.au/wp-content/uploads/2020/12/se-smart-panel-j-white-framed-datasheet-aus.pdf","Yes")</f>
        <v>Yes</v>
      </c>
      <c r="E21" s="2" t="str">
        <f>HYPERLINK("https://www.solarquotes.com.au/wp-content/uploads/2023/07/cshiku6.pdf","Yes")</f>
        <v>Yes</v>
      </c>
      <c r="F21" s="2" t="str">
        <f>HYPERLINK("https://www.solarquotes.com.au/wp-content/uploads/2026/04/trina-475w.pdf","Yes")</f>
        <v>Yes</v>
      </c>
      <c r="G21" s="2" t="str">
        <f>HYPERLINK("https://www.solarquotes.com.au/wp-content/uploads/2022/11/sunpower-p7.pdf","Yes")</f>
        <v>Yes</v>
      </c>
      <c r="H21" s="2" t="str">
        <f>HYPERLINK("https://www.solarquotes.com.au/wp-content/uploads/2025/05/sunpower-max3-black.pdf","Yes")</f>
        <v>Yes</v>
      </c>
      <c r="I21" s="2" t="str">
        <f>HYPERLINK("https://www.solarquotes.com.au/wp-content/uploads/2021/02/sunpower-max3.pdf","Yes")</f>
        <v>Yes</v>
      </c>
      <c r="J21" s="2" t="str">
        <f>HYPERLINK("https://www.solarquotes.com.au/wp-content/uploads/2026/04/tigerneo3.pdf","Yes")</f>
        <v>Yes</v>
      </c>
      <c r="K21" s="2" t="str">
        <f>HYPERLINK("https://www.solarquotes.com.au/wp-content/uploads/2023/08/JASolar475W.pdf","Yes")</f>
        <v>Yes</v>
      </c>
      <c r="L21" s="2" t="str">
        <f>HYPERLINK("https://www.solarquotes.com.au/wp-content/uploads/2024/09/aiko-2s-1.pdf","Yes")</f>
        <v>Yes</v>
      </c>
      <c r="M21" s="2" t="str">
        <f>HYPERLINK("https://www.solarquotes.com.au/wp-content/uploads/2026/01/aiko-3s.pdf","Yes")</f>
        <v>Yes</v>
      </c>
      <c r="N21" s="2" t="str">
        <f>HYPERLINK("https://www.solarquotes.com.au/wp-content/uploads/2026/01/aiko-3p54.pdf","Yes")</f>
        <v>Yes</v>
      </c>
      <c r="O21" s="2" t="str">
        <f>HYPERLINK("https://www.solarquotes.com.au/wp-content/uploads/2024/09/neostar-2p.pdf","Yes")</f>
        <v>Yes</v>
      </c>
      <c r="P21" s="2" t="str">
        <f>HYPERLINK("https://www.solarquotes.com.au/wp-content/uploads/2024/01/DS_Alpha_Pure-RX_IEC_EN_AUCEC_101125.pdf","Yes")</f>
        <v>Yes</v>
      </c>
      <c r="Q21" s="2" t="str">
        <f>HYPERLINK("https://www.solarquotes.com.au/wp-content/uploads/2022/09/rec-alpha-purer.pdf","Yes")</f>
        <v>Yes</v>
      </c>
      <c r="R21" s="2" t="str">
        <f>HYPERLINK("https://www.solarquotes.com.au/wp-content/uploads/2023/09/Longi-LR7-54HVH-Datasheet.pdf","Yes")</f>
        <v>Yes</v>
      </c>
      <c r="S21" s="2" t="str">
        <f>HYPERLINK("https://www.solarquotes.com.au/wp-content/uploads/2025/10/TW-470.pdf","Yes")</f>
        <v>Yes</v>
      </c>
      <c r="T21" s="2" t="str">
        <f>HYPERLINK("https://www.solarquotes.com.au/wp-content/uploads/2025/09/tw-440.pdf","Yes")</f>
        <v>Yes</v>
      </c>
      <c r="U21" s="2" t="str">
        <f>HYPERLINK("https://www.solarquotes.com.au/wp-content/uploads/2022/07/tindo-walara-g4.png","Yes")</f>
        <v>Yes</v>
      </c>
      <c r="V21" s="2" t="str">
        <f>HYPERLINK("https://www.solarquotes.com.au/wp-content/uploads/2023/07/suntech-ultravpro.pdf","Yes")</f>
        <v>Yes</v>
      </c>
      <c r="W21" s="2" t="str">
        <f>HYPERLINK("https://www.solarquotes.com.au/wp-content/uploads/2023/07/ultra-v-pro-415-ntype.pdf","Yes")</f>
        <v>Yes</v>
      </c>
      <c r="X21" s="2" t="str">
        <f>HYPERLINK("https://www.solarquotes.com.au/wp-content/uploads/2023/01/Datasheet-STP415S-C54-Umhm.pdf","Yes")</f>
        <v>Yes</v>
      </c>
      <c r="Y21" s="2" t="str">
        <f>HYPERLINK("https://www.solarquotes.com.au/wp-content/uploads/2023/05/Comp-WINAICO_WST-450NGX-D3_AUS_0824-comp2.pdf","Yes")</f>
        <v>Yes</v>
      </c>
      <c r="Z21" s="2" t="str">
        <f>HYPERLINK("https://www.solarquotes.com.au/wp-content/uploads/2025/11/PS-Quasar-475W-Datasheet-I-Compressed.pdf","Yes")</f>
        <v>Yes</v>
      </c>
      <c r="AA21" s="2" t="str">
        <f>HYPERLINK("https://www.solarquotes.com.au/wp-content/uploads/2024/01/Phono-Solar-Helios-Clear-v1.3.pdf","Yes")</f>
        <v>Yes</v>
      </c>
      <c r="AB21" s="2" t="str">
        <f>HYPERLINK("https://www.solarquotes.com.au/wp-content/uploads/2023/01/RSM96-11-475BNDG-datasheet-2026H1-EN.pdf","Yes")</f>
        <v>Yes</v>
      </c>
    </row>
    <row r="22" spans="1:702">
      <c r="A22" s="1" t="s">
        <v>220</v>
      </c>
      <c r="B22" s="2" t="str">
        <f>HYPERLINK("https://www.solarquotes.com.au/wp-content/uploads/2022/02/solahart-warranty.pdf","Yes")</f>
        <v>Yes</v>
      </c>
      <c r="C22" s="2" t="str">
        <f>HYPERLINK("https://www.solarquotes.com.au/wp-content/uploads/2022/02/solahart-warranty.pdf","Yes")</f>
        <v>Yes</v>
      </c>
      <c r="D22" s="2" t="str">
        <f>HYPERLINK("https://www.solarquotes.com.au/wp-content/uploads/2020/12/se-limited-warranty-smart-pv-panel-54-cell-december-2022-aus.pdf","Yes")</f>
        <v>Yes</v>
      </c>
      <c r="E22" s="2" t="str">
        <f>HYPERLINK("https://www.solarquotes.com.au/wp-content/uploads/2023/07/CSW.pdf","Yes")</f>
        <v>Yes</v>
      </c>
      <c r="F22" s="2" t="str">
        <f>HYPERLINK("https://www.solarquotes.com.au/wp-content/uploads/2026/04/PS-M-0135-AA-GLOBAL-LIMITED-WARRANTY-FOR-TRINA-SOLAR-BRAND-CRYSTALLINE-SOLAR-PHOTOVOLTAIC-MODULES_202507_Clean.pdf","Yes")</f>
        <v>Yes</v>
      </c>
      <c r="G22" s="2" t="str">
        <f>HYPERLINK("https://www.solarquotes.com.au/wp-content/uploads/2022/11/sunpower-warranty-2025.pdf","Yes")</f>
        <v>Yes</v>
      </c>
      <c r="H22" s="2" t="str">
        <f>HYPERLINK("https://www.solarquotes.com.au/wp-content/uploads/2022/11/sunpower-warranty-2025.pdf","Yes")</f>
        <v>Yes</v>
      </c>
      <c r="I22" s="2" t="str">
        <f>HYPERLINK("https://www.solarquotes.com.au/wp-content/uploads/2022/11/sunpower-warranty-2025.pdf","Yes")</f>
        <v>Yes</v>
      </c>
      <c r="J22" s="2" t="str">
        <f>HYPERLINK("https://www.solarquotes.com.au/wp-content/uploads/2026/04/LIMITED-WARRANTY-REV.EN20250919-LINEAR-MONOFACIAL-MODULE.pdf","Yes")</f>
        <v>Yes</v>
      </c>
      <c r="K22" s="2" t="str">
        <f>HYPERLINK("https://www.solarquotes.com.au/wp-content/uploads/2023/08/JAsolarwarranty2026.pdf","Yes")</f>
        <v>Yes</v>
      </c>
      <c r="L22" s="2" t="str">
        <f>HYPERLINK("https://www.solarquotes.com.au/wp-content/uploads/2024/08/Warranty-TandCs-Single-glass-AIKO-Energy-12.02.24.pdf","Yes")</f>
        <v>Yes</v>
      </c>
      <c r="M22" s="2" t="str">
        <f>HYPERLINK("https://www.solarquotes.com.au/wp-content/uploads/2026/01/Warranty-for-Residential-2nd‑Gen-3rd‑Gen-Full‑Black-Modules-less-than-480W-1.7-EN.pdf","Yes")</f>
        <v>Yes</v>
      </c>
      <c r="N22" s="2" t="str">
        <f>HYPERLINK("https://www.solarquotes.com.au/wp-content/uploads/2026/01/aikowarranty.pdf","Yes")</f>
        <v>Yes</v>
      </c>
      <c r="O22" s="2" t="str">
        <f>HYPERLINK("https://www.solarquotes.com.au/wp-content/uploads/2024/08/Warranty-TandCs-Single-glass-AIKO-Energy-12.02.24.pdf","Yes")</f>
        <v>Yes</v>
      </c>
      <c r="P22" s="2" t="str">
        <f>HYPERLINK("https://www.solarquotes.com.au/wp-content/uploads/2022/09/warranty_alpha_rev_b.pdf","Yes")</f>
        <v>Yes</v>
      </c>
      <c r="Q22" s="2" t="str">
        <f>HYPERLINK("https://www.solarquotes.com.au/wp-content/uploads/2022/09/warranty_alpha_rev_b.pdf","Yes")</f>
        <v>Yes</v>
      </c>
      <c r="R22" s="2" t="str">
        <f>HYPERLINK("https://www.solarquotes.com.au/wp-content/uploads/2023/09/Limited_Warranty_for_LON_Gi_Hi_MOX_10_Solar_Modules_Distributed_Generation_AU_1_c8a7831c18.pdf","Yes")</f>
        <v>Yes</v>
      </c>
      <c r="S22" s="2" t="str">
        <f>HYPERLINK("https://www.solarquotes.com.au/wp-content/uploads/2025/09/TW-Solar-Aus-Warranty.pdf","Yes")</f>
        <v>Yes</v>
      </c>
      <c r="T22" s="2" t="str">
        <f>HYPERLINK("https://www.solarquotes.com.au/wp-content/uploads/2025/09/TW-Solar-Aus-Warranty.pdf","Yes")</f>
        <v>Yes</v>
      </c>
      <c r="U22" s="2" t="str">
        <f>HYPERLINK("https://www.solarquotes.com.au/wp-content/uploads/2022/07/Tindo_NTYPE_Consumer_Warranty_VersionC_24July25Final.pdf","Yes")</f>
        <v>Yes</v>
      </c>
      <c r="V22" s="2" t="str">
        <f>HYPERLINK("https://www.solarquotes.com.au/wp-content/uploads/2023/07/suntech-warranty-2023.pdf","Yes")</f>
        <v>Yes</v>
      </c>
      <c r="W22" s="2" t="str">
        <f>HYPERLINK("https://www.solarquotes.com.au/wp-content/uploads/2023/07/suntech-warranty-2023.pdf","Yes")</f>
        <v>Yes</v>
      </c>
      <c r="X22" s="2" t="str">
        <f>HYPERLINK("https://www.solarquotes.com.au/wp-content/uploads/2023/01/suntech-warranty-2022.pdf","Yes")</f>
        <v>Yes</v>
      </c>
      <c r="Y22" s="2" t="str">
        <f>HYPERLINK("https://www.solarquotes.com.au/wp-content/uploads/2023/05/winaico-ngx-warranty.pdf","Yes")</f>
        <v>Yes</v>
      </c>
      <c r="Z22" s="2" t="str">
        <f>HYPERLINK("https://www.solarquotes.com.au/wp-content/uploads/2025/11/Limited-Warranty_AUS-20250103_Statement-Of-30-Year-Product-Warranty-for-PSXXXL12GFH-16-QSH-Series.pdf","Yes")</f>
        <v>Yes</v>
      </c>
      <c r="AA22" s="2" t="str">
        <f>HYPERLINK("https://www.solarquotes.com.au/wp-content/uploads/2024/01/Limited-Warranty-PV-Module-Statements.pdf","Yes")</f>
        <v>Yes</v>
      </c>
      <c r="AB22" s="2" t="str">
        <f>HYPERLINK("https://www.solarquotes.com.au/wp-content/uploads/2023/01/Risen-25yr-rooftop-warranty-AU-NZ-EN.pdf","Yes")</f>
        <v>Yes</v>
      </c>
    </row>
    <row r="23" spans="1:702">
      <c r="A23" s="1" t="s">
        <v>221</v>
      </c>
      <c r="B23" s="2" t="str">
        <f>HYPERLINK("https://www.solarquotes.com.au/panels/solahart-review.html","Here")</f>
        <v>Here</v>
      </c>
      <c r="C23" s="2" t="str">
        <f>HYPERLINK("https://www.solarquotes.com.au/panels/solahart-review.html","Here")</f>
        <v>Here</v>
      </c>
      <c r="D23" s="2" t="str">
        <f>HYPERLINK("https://www.solarquotes.com.au/panels/solaredge-review.html","Here")</f>
        <v>Here</v>
      </c>
      <c r="E23" s="2" t="str">
        <f>HYPERLINK("https://www.solarquotes.com.au/panels/canadian-solar-inc-review.html","Here")</f>
        <v>Here</v>
      </c>
      <c r="F23" s="2" t="str">
        <f>HYPERLINK("https://www.solarquotes.com.au/panels/trina-review.html","Here")</f>
        <v>Here</v>
      </c>
      <c r="G23" s="2" t="str">
        <f>HYPERLINK("https://www.solarquotes.com.au/panels/sunpower-review.html","Here")</f>
        <v>Here</v>
      </c>
      <c r="H23" s="2" t="str">
        <f>HYPERLINK("https://www.solarquotes.com.au/panels/sunpower-review.html","Here")</f>
        <v>Here</v>
      </c>
      <c r="I23" s="2" t="str">
        <f>HYPERLINK("https://www.solarquotes.com.au/panels/sunpower-review.html","Here")</f>
        <v>Here</v>
      </c>
      <c r="J23" s="2" t="str">
        <f>HYPERLINK("https://www.solarquotes.com.au/panels/jinko-solar-review.html","Here")</f>
        <v>Here</v>
      </c>
      <c r="K23" s="2" t="str">
        <f>HYPERLINK("https://www.solarquotes.com.au/panels/ja-solar-review.html","Here")</f>
        <v>Here</v>
      </c>
      <c r="L23" s="2" t="str">
        <f>HYPERLINK("https://www.solarquotes.com.au/panels/aiko-solar-review.html","Here")</f>
        <v>Here</v>
      </c>
      <c r="M23" s="2" t="str">
        <f>HYPERLINK("https://www.solarquotes.com.au/panels/aiko-solar-review.html","Here")</f>
        <v>Here</v>
      </c>
      <c r="N23" s="2" t="str">
        <f>HYPERLINK("https://www.solarquotes.com.au/panels/aiko-solar-review.html","Here")</f>
        <v>Here</v>
      </c>
      <c r="O23" s="2" t="str">
        <f>HYPERLINK("https://www.solarquotes.com.au/panels/aiko-solar-review.html","Here")</f>
        <v>Here</v>
      </c>
      <c r="P23" s="2" t="str">
        <f>HYPERLINK("https://www.solarquotes.com.au/panels/rec-review.html","Here")</f>
        <v>Here</v>
      </c>
      <c r="Q23" s="2" t="str">
        <f>HYPERLINK("https://www.solarquotes.com.au/panels/rec-review.html","Here")</f>
        <v>Here</v>
      </c>
      <c r="R23" s="2" t="str">
        <f>HYPERLINK("https://www.solarquotes.com.au/panels/longi-solar-review.html","Here")</f>
        <v>Here</v>
      </c>
      <c r="S23" s="2" t="str">
        <f>HYPERLINK("https://www.solarquotes.com.au/panels/tw-solar-review.html","Here")</f>
        <v>Here</v>
      </c>
      <c r="T23" s="2" t="str">
        <f>HYPERLINK("https://www.solarquotes.com.au/panels/tw-solar-review.html","Here")</f>
        <v>Here</v>
      </c>
      <c r="U23" s="2" t="str">
        <f>HYPERLINK("https://www.solarquotes.com.au/panels/tindo-solar-review.html","Here")</f>
        <v>Here</v>
      </c>
      <c r="V23" s="2" t="str">
        <f>HYPERLINK("https://www.solarquotes.com.au/panels/suntech-review.html","Here")</f>
        <v>Here</v>
      </c>
      <c r="W23" s="2" t="str">
        <f>HYPERLINK("https://www.solarquotes.com.au/panels/suntech-review.html","Here")</f>
        <v>Here</v>
      </c>
      <c r="X23" s="2" t="str">
        <f>HYPERLINK("https://www.solarquotes.com.au/panels/suntech-review.html","Here")</f>
        <v>Here</v>
      </c>
      <c r="Y23" s="2" t="str">
        <f>HYPERLINK("https://www.solarquotes.com.au/panels/winaico-review.html","Here")</f>
        <v>Here</v>
      </c>
      <c r="Z23" s="2" t="str">
        <f>HYPERLINK("https://www.solarquotes.com.au/panels/phono-review.html","Here")</f>
        <v>Here</v>
      </c>
      <c r="AA23" s="2" t="str">
        <f>HYPERLINK("https://www.solarquotes.com.au/panels/phono-review.html","Here")</f>
        <v>Here</v>
      </c>
      <c r="AB23" s="2" t="str">
        <f>HYPERLINK("https://www.solarquotes.com.au/panels/risen-review.html","Here")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1" r:id="rId_hyperlink_2" tooltip="Yes" display="Yes"/>
    <hyperlink ref="C21" r:id="rId_hyperlink_3" tooltip="Yes" display="Yes"/>
    <hyperlink ref="D21" r:id="rId_hyperlink_4" tooltip="Yes" display="Yes"/>
    <hyperlink ref="E21" r:id="rId_hyperlink_5" tooltip="Yes" display="Yes"/>
    <hyperlink ref="F21" r:id="rId_hyperlink_6" tooltip="Yes" display="Yes"/>
    <hyperlink ref="G21" r:id="rId_hyperlink_7" tooltip="Yes" display="Yes"/>
    <hyperlink ref="H21" r:id="rId_hyperlink_8" tooltip="Yes" display="Yes"/>
    <hyperlink ref="I21" r:id="rId_hyperlink_9" tooltip="Yes" display="Yes"/>
    <hyperlink ref="J21" r:id="rId_hyperlink_10" tooltip="Yes" display="Yes"/>
    <hyperlink ref="K21" r:id="rId_hyperlink_11" tooltip="Yes" display="Yes"/>
    <hyperlink ref="L21" r:id="rId_hyperlink_12" tooltip="Yes" display="Yes"/>
    <hyperlink ref="M21" r:id="rId_hyperlink_13" tooltip="Yes" display="Yes"/>
    <hyperlink ref="N21" r:id="rId_hyperlink_14" tooltip="Yes" display="Yes"/>
    <hyperlink ref="O21" r:id="rId_hyperlink_15" tooltip="Yes" display="Yes"/>
    <hyperlink ref="P21" r:id="rId_hyperlink_16" tooltip="Yes" display="Yes"/>
    <hyperlink ref="Q21" r:id="rId_hyperlink_17" tooltip="Yes" display="Yes"/>
    <hyperlink ref="R21" r:id="rId_hyperlink_18" tooltip="Yes" display="Yes"/>
    <hyperlink ref="S21" r:id="rId_hyperlink_19" tooltip="Yes" display="Yes"/>
    <hyperlink ref="T21" r:id="rId_hyperlink_20" tooltip="Yes" display="Yes"/>
    <hyperlink ref="U21" r:id="rId_hyperlink_21" tooltip="Yes" display="Yes"/>
    <hyperlink ref="V21" r:id="rId_hyperlink_22" tooltip="Yes" display="Yes"/>
    <hyperlink ref="W21" r:id="rId_hyperlink_23" tooltip="Yes" display="Yes"/>
    <hyperlink ref="X21" r:id="rId_hyperlink_24" tooltip="Yes" display="Yes"/>
    <hyperlink ref="Y21" r:id="rId_hyperlink_25" tooltip="Yes" display="Yes"/>
    <hyperlink ref="Z21" r:id="rId_hyperlink_26" tooltip="Yes" display="Yes"/>
    <hyperlink ref="AA21" r:id="rId_hyperlink_27" tooltip="Yes" display="Yes"/>
    <hyperlink ref="AB21" r:id="rId_hyperlink_28" tooltip="Yes" display="Yes"/>
    <hyperlink ref="B22" r:id="rId_hyperlink_29" tooltip="Yes" display="Yes"/>
    <hyperlink ref="C22" r:id="rId_hyperlink_30" tooltip="Yes" display="Yes"/>
    <hyperlink ref="D22" r:id="rId_hyperlink_31" tooltip="Yes" display="Yes"/>
    <hyperlink ref="E22" r:id="rId_hyperlink_32" tooltip="Yes" display="Yes"/>
    <hyperlink ref="F22" r:id="rId_hyperlink_33" tooltip="Yes" display="Yes"/>
    <hyperlink ref="G22" r:id="rId_hyperlink_34" tooltip="Yes" display="Yes"/>
    <hyperlink ref="H22" r:id="rId_hyperlink_35" tooltip="Yes" display="Yes"/>
    <hyperlink ref="I22" r:id="rId_hyperlink_36" tooltip="Yes" display="Yes"/>
    <hyperlink ref="J22" r:id="rId_hyperlink_37" tooltip="Yes" display="Yes"/>
    <hyperlink ref="K22" r:id="rId_hyperlink_38" tooltip="Yes" display="Yes"/>
    <hyperlink ref="L22" r:id="rId_hyperlink_39" tooltip="Yes" display="Yes"/>
    <hyperlink ref="M22" r:id="rId_hyperlink_40" tooltip="Yes" display="Yes"/>
    <hyperlink ref="N22" r:id="rId_hyperlink_41" tooltip="Yes" display="Yes"/>
    <hyperlink ref="O22" r:id="rId_hyperlink_42" tooltip="Yes" display="Yes"/>
    <hyperlink ref="P22" r:id="rId_hyperlink_43" tooltip="Yes" display="Yes"/>
    <hyperlink ref="Q22" r:id="rId_hyperlink_44" tooltip="Yes" display="Yes"/>
    <hyperlink ref="R22" r:id="rId_hyperlink_45" tooltip="Yes" display="Yes"/>
    <hyperlink ref="S22" r:id="rId_hyperlink_46" tooltip="Yes" display="Yes"/>
    <hyperlink ref="T22" r:id="rId_hyperlink_47" tooltip="Yes" display="Yes"/>
    <hyperlink ref="U22" r:id="rId_hyperlink_48" tooltip="Yes" display="Yes"/>
    <hyperlink ref="V22" r:id="rId_hyperlink_49" tooltip="Yes" display="Yes"/>
    <hyperlink ref="W22" r:id="rId_hyperlink_50" tooltip="Yes" display="Yes"/>
    <hyperlink ref="X22" r:id="rId_hyperlink_51" tooltip="Yes" display="Yes"/>
    <hyperlink ref="Y22" r:id="rId_hyperlink_52" tooltip="Yes" display="Yes"/>
    <hyperlink ref="Z22" r:id="rId_hyperlink_53" tooltip="Yes" display="Yes"/>
    <hyperlink ref="AA22" r:id="rId_hyperlink_54" tooltip="Yes" display="Yes"/>
    <hyperlink ref="AB22" r:id="rId_hyperlink_55" tooltip="Yes" display="Yes"/>
    <hyperlink ref="B23" r:id="rId_hyperlink_56" tooltip="Here" display="Here"/>
    <hyperlink ref="C23" r:id="rId_hyperlink_57" tooltip="Here" display="Here"/>
    <hyperlink ref="D23" r:id="rId_hyperlink_58" tooltip="Here" display="Here"/>
    <hyperlink ref="E23" r:id="rId_hyperlink_59" tooltip="Here" display="Here"/>
    <hyperlink ref="F23" r:id="rId_hyperlink_60" tooltip="Here" display="Here"/>
    <hyperlink ref="G23" r:id="rId_hyperlink_61" tooltip="Here" display="Here"/>
    <hyperlink ref="H23" r:id="rId_hyperlink_62" tooltip="Here" display="Here"/>
    <hyperlink ref="I23" r:id="rId_hyperlink_63" tooltip="Here" display="Here"/>
    <hyperlink ref="J23" r:id="rId_hyperlink_64" tooltip="Here" display="Here"/>
    <hyperlink ref="K23" r:id="rId_hyperlink_65" tooltip="Here" display="Here"/>
    <hyperlink ref="L23" r:id="rId_hyperlink_66" tooltip="Here" display="Here"/>
    <hyperlink ref="M23" r:id="rId_hyperlink_67" tooltip="Here" display="Here"/>
    <hyperlink ref="N23" r:id="rId_hyperlink_68" tooltip="Here" display="Here"/>
    <hyperlink ref="O23" r:id="rId_hyperlink_69" tooltip="Here" display="Here"/>
    <hyperlink ref="P23" r:id="rId_hyperlink_70" tooltip="Here" display="Here"/>
    <hyperlink ref="Q23" r:id="rId_hyperlink_71" tooltip="Here" display="Here"/>
    <hyperlink ref="R23" r:id="rId_hyperlink_72" tooltip="Here" display="Here"/>
    <hyperlink ref="S23" r:id="rId_hyperlink_73" tooltip="Here" display="Here"/>
    <hyperlink ref="T23" r:id="rId_hyperlink_74" tooltip="Here" display="Here"/>
    <hyperlink ref="U23" r:id="rId_hyperlink_75" tooltip="Here" display="Here"/>
    <hyperlink ref="V23" r:id="rId_hyperlink_76" tooltip="Here" display="Here"/>
    <hyperlink ref="W23" r:id="rId_hyperlink_77" tooltip="Here" display="Here"/>
    <hyperlink ref="X23" r:id="rId_hyperlink_78" tooltip="Here" display="Here"/>
    <hyperlink ref="Y23" r:id="rId_hyperlink_79" tooltip="Here" display="Here"/>
    <hyperlink ref="Z23" r:id="rId_hyperlink_80" tooltip="Here" display="Here"/>
    <hyperlink ref="AA23" r:id="rId_hyperlink_81" tooltip="Here" display="Here"/>
    <hyperlink ref="AB23" r:id="rId_hyperlink_82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2026-09-19T00:20:15+00:00</dcterms:created>
  <dcterms:modified xsi:type="dcterms:W3CDTF">2026-09-19T00:20:15+00:00</dcterms:modified>
  <dc:title>Untitled Spreadsheet</dc:title>
  <dc:description/>
  <dc:subject/>
  <cp:keywords/>
  <cp:category/>
</cp:coreProperties>
</file>