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<sst xmlns="http://schemas.openxmlformats.org/spreadsheetml/2006/main" uniqueCount="411">
  <si>
    <t>Generated by SolarQuotes.com.au:</t>
  </si>
  <si>
    <t>Product Name</t>
  </si>
  <si>
    <t>myenergi Zappi</t>
  </si>
  <si>
    <t>Sigenergy AC EV Charger</t>
  </si>
  <si>
    <t>Sigenstor EV DC charging module</t>
  </si>
  <si>
    <t>Ocular IQ Solar</t>
  </si>
  <si>
    <t>Ocular LTE</t>
  </si>
  <si>
    <t>Tesla Gen 3 Wall Connector</t>
  </si>
  <si>
    <t>EV Switch</t>
  </si>
  <si>
    <t>GoodWe HCA Series</t>
  </si>
  <si>
    <t>Sungrow AC22E-01</t>
  </si>
  <si>
    <t>Wallbox Pulsar Max</t>
  </si>
  <si>
    <t>Wallbox Pulsar Plus</t>
  </si>
  <si>
    <t>SolarEdge ONE EV Charger</t>
  </si>
  <si>
    <t>Fronius Wattpilot</t>
  </si>
  <si>
    <t>Fronius Wattpilot Flex Home</t>
  </si>
  <si>
    <t>Schneider Charge</t>
  </si>
  <si>
    <t>SolaX G2</t>
  </si>
  <si>
    <t>Delta AC MAX (smart)</t>
  </si>
  <si>
    <t>Delta AC MAX (basic)</t>
  </si>
  <si>
    <t>Victron EV Charging Station</t>
  </si>
  <si>
    <t>ZJ Beny AC EV Charger</t>
  </si>
  <si>
    <t>Evnex E2</t>
  </si>
  <si>
    <t>Smappee EV Wall</t>
  </si>
  <si>
    <t>Ohme Home Pro</t>
  </si>
  <si>
    <t>Ohme ePod</t>
  </si>
  <si>
    <t>ABB Terra Wallbox</t>
  </si>
  <si>
    <t>Enphase IQ EV Charger 2</t>
  </si>
  <si>
    <t>iStore EV Charger</t>
  </si>
  <si>
    <t>Anker Solix V1 Smart EV Charger</t>
  </si>
  <si>
    <t>Teltonika TeltoCharge</t>
  </si>
  <si>
    <t>EO Mini Pro 2</t>
  </si>
  <si>
    <t>EO Basic</t>
  </si>
  <si>
    <t>Fox ESS A-Series</t>
  </si>
  <si>
    <t>EVOS Fleet22</t>
  </si>
  <si>
    <t>EVOS SB7</t>
  </si>
  <si>
    <t>Weidmuller AC SMART</t>
  </si>
  <si>
    <t>Soltaro EV Charger</t>
  </si>
  <si>
    <t>Scame BE-W Net</t>
  </si>
  <si>
    <t>StarCharge Halo</t>
  </si>
  <si>
    <t>Manufacturer Logo</t>
  </si>
  <si>
    <t>Product Image</t>
  </si>
  <si>
    <t>Product variant</t>
  </si>
  <si>
    <t xml:space="preserve">Zappi single-phase
Zappi three-phase
</t>
  </si>
  <si>
    <t xml:space="preserve">Sigen EVAC 7
Sigen EVAC 11
Sigen EVAC 22
</t>
  </si>
  <si>
    <t xml:space="preserve">SigenStor EVDC 12.5
SigenStor EVDC 25
</t>
  </si>
  <si>
    <t xml:space="preserve">IOCAH10R-7S / IOCAH10R-7T
IOCAH10R-22S / IOCAH10R-22T
</t>
  </si>
  <si>
    <t xml:space="preserve">OC20-BC-7.2KW
OC20-BC-22KW
</t>
  </si>
  <si>
    <t xml:space="preserve">Gen 3 Wall Connector 
</t>
  </si>
  <si>
    <t xml:space="preserve">EVS-AC-070H-01
</t>
  </si>
  <si>
    <t xml:space="preserve">GW7K-HCA
GW11K-HCA
GW22K-HCA
</t>
  </si>
  <si>
    <t xml:space="preserve">AC22E-01
</t>
  </si>
  <si>
    <t xml:space="preserve">Pulsar Max single phase
Pulsar Max three phase
</t>
  </si>
  <si>
    <t xml:space="preserve">Pulsar Plus single phase
Pulsar Plus three phase
</t>
  </si>
  <si>
    <t xml:space="preserve">EVN22B
EVN22P
</t>
  </si>
  <si>
    <t xml:space="preserve">WATTPILOT HOME 22 J
</t>
  </si>
  <si>
    <t xml:space="preserve">Wattpilot Flex Home 22 C6
</t>
  </si>
  <si>
    <t xml:space="preserve">Schneider Charge
</t>
  </si>
  <si>
    <t xml:space="preserve">X1-HAC-7 
X3-HAC-22
</t>
  </si>
  <si>
    <t xml:space="preserve">AC MAX Single Phase
AC MAX Three Phase
</t>
  </si>
  <si>
    <t xml:space="preserve">EV Charging Station
</t>
  </si>
  <si>
    <t xml:space="preserve">AC EV Charger - Single Phase
AC EV Charger - Three Phase
</t>
  </si>
  <si>
    <t xml:space="preserve">E2 Flex
E2 Core
E2 Plus
</t>
  </si>
  <si>
    <t xml:space="preserve">EV Wall single-phase
EV Wall three-phase
</t>
  </si>
  <si>
    <t xml:space="preserve">HP5-07AU-WI-BLSTD-01
</t>
  </si>
  <si>
    <t xml:space="preserve">EP0-07AU-WI-BLSTD-01
</t>
  </si>
  <si>
    <t xml:space="preserve">Terra AC W7
Terra AC W11
Terra AC W22
</t>
  </si>
  <si>
    <t xml:space="preserve">IQ-EVSE-EU-3032-0105-1300
</t>
  </si>
  <si>
    <t xml:space="preserve">IS-EVC-7400-1PH
IS-EVC-22000-3PH
</t>
  </si>
  <si>
    <t xml:space="preserve">V1-7.4
V1-22
</t>
  </si>
  <si>
    <t xml:space="preserve">EVC 100
EVC 110
EVC 120
</t>
  </si>
  <si>
    <t xml:space="preserve">Mini Pro 2
</t>
  </si>
  <si>
    <t xml:space="preserve">Basic single-phase
Basic three-phase
</t>
  </si>
  <si>
    <t xml:space="preserve">A07KP1-E-B
A022KP1-E-B
</t>
  </si>
  <si>
    <t xml:space="preserve">Fleet22
</t>
  </si>
  <si>
    <t xml:space="preserve">SB7
</t>
  </si>
  <si>
    <t xml:space="preserve">CH-W-S-A7.4-P-E
CH-W-S-A11-P
CH-W-S-A22-P
</t>
  </si>
  <si>
    <t xml:space="preserve">7kW
22kW
</t>
  </si>
  <si>
    <t xml:space="preserve">BE-W Net Single Phase
BE-W Net Three Phase
</t>
  </si>
  <si>
    <t xml:space="preserve">AD20074EU1923
</t>
  </si>
  <si>
    <t>Price (Approx. AUD price RRP inc. GST)</t>
  </si>
  <si>
    <t>$1,595
$1,895</t>
  </si>
  <si>
    <t>$1,200
$1,300
$1,500</t>
  </si>
  <si>
    <t>$6,700
$8,600</t>
  </si>
  <si>
    <t>$1,400
$1,550</t>
  </si>
  <si>
    <t>$899
$1,200</t>
  </si>
  <si>
    <t>$800</t>
  </si>
  <si>
    <t>$699</t>
  </si>
  <si>
    <t>$850
$950
$1100</t>
  </si>
  <si>
    <t>$950</t>
  </si>
  <si>
    <t>$1,400
$1,650</t>
  </si>
  <si>
    <t>$1,549
$1,649</t>
  </si>
  <si>
    <t>$1,200
$1,750</t>
  </si>
  <si>
    <t>$1,800</t>
  </si>
  <si>
    <t>$1,900</t>
  </si>
  <si>
    <t>$1,500</t>
  </si>
  <si>
    <t>$750
$900</t>
  </si>
  <si>
    <t>$1,990
$2,290</t>
  </si>
  <si>
    <t>$1,590
$1,890</t>
  </si>
  <si>
    <t>$1,000</t>
  </si>
  <si>
    <t>$750
$1000</t>
  </si>
  <si>
    <t>$799
$1,099
$1,399</t>
  </si>
  <si>
    <t>$1,729
$2,229</t>
  </si>
  <si>
    <t>$1,395</t>
  </si>
  <si>
    <t>$1,199</t>
  </si>
  <si>
    <t>$2,000
$2,300
$2,400</t>
  </si>
  <si>
    <t>$2,048</t>
  </si>
  <si>
    <t>$1,200
$1,500</t>
  </si>
  <si>
    <t>$800
$1000</t>
  </si>
  <si>
    <t>$1,450
$1,750
$2,000</t>
  </si>
  <si>
    <t>$1,495</t>
  </si>
  <si>
    <t>$1,400
$1,600</t>
  </si>
  <si>
    <t>$799
$1,099</t>
  </si>
  <si>
    <t>$1,400</t>
  </si>
  <si>
    <t>$800
$1600
$1800</t>
  </si>
  <si>
    <t>$1,050
$1,450</t>
  </si>
  <si>
    <t>$1,800
$2,100</t>
  </si>
  <si>
    <t>$5,990</t>
  </si>
  <si>
    <t>Single phase or three phase?</t>
  </si>
  <si>
    <t>Single-phase
Three-phase</t>
  </si>
  <si>
    <t>Single phase
Three phase
Three phase</t>
  </si>
  <si>
    <t>Both
Both</t>
  </si>
  <si>
    <t>Both</t>
  </si>
  <si>
    <t>Single phase</t>
  </si>
  <si>
    <t xml:space="preserve">Single phase
Three phase
Three Phase </t>
  </si>
  <si>
    <t>Single phase
Three phase</t>
  </si>
  <si>
    <t>Single-phase
Single-phase
Single-phase</t>
  </si>
  <si>
    <t>Single-phase</t>
  </si>
  <si>
    <t>Rated power</t>
  </si>
  <si>
    <t>7.4 kW
22 kW</t>
  </si>
  <si>
    <t>7 kW
11 kW
22 kW</t>
  </si>
  <si>
    <t>12.5 kW
25 kW</t>
  </si>
  <si>
    <t>7 kW
22 kW</t>
  </si>
  <si>
    <t>7.6 kW
22 kW</t>
  </si>
  <si>
    <t>7 kW (1 ph),
22 kW (3 ph)</t>
  </si>
  <si>
    <t>7kW</t>
  </si>
  <si>
    <t>22kW</t>
  </si>
  <si>
    <t xml:space="preserve">7.4 kW
22 kW </t>
  </si>
  <si>
    <t>22 kW
22 kW</t>
  </si>
  <si>
    <t>22 kW</t>
  </si>
  <si>
    <t>7-22 kW</t>
  </si>
  <si>
    <t>7.2kW
22kW</t>
  </si>
  <si>
    <t>7.4kW
22 kW</t>
  </si>
  <si>
    <t>7.4 kW
7.4 kW
7.4 kW</t>
  </si>
  <si>
    <t>7.4 kW</t>
  </si>
  <si>
    <t>7.4 kW
11 kW
22 kW</t>
  </si>
  <si>
    <t>7.4kW
22kW</t>
  </si>
  <si>
    <t xml:space="preserve">7.4 kW
11kW 
22kW </t>
  </si>
  <si>
    <t>7.2 kW</t>
  </si>
  <si>
    <t>7-22kW</t>
  </si>
  <si>
    <t>7.36 kW</t>
  </si>
  <si>
    <t>7kW
11kW
22kW</t>
  </si>
  <si>
    <t>7kW
22kW</t>
  </si>
  <si>
    <t>7.4kW</t>
  </si>
  <si>
    <t>Rated current</t>
  </si>
  <si>
    <t xml:space="preserve">32A 
32A 
</t>
  </si>
  <si>
    <t>32A
16A
32A</t>
  </si>
  <si>
    <t>40A
80A</t>
  </si>
  <si>
    <t>32 A
 32 A</t>
  </si>
  <si>
    <t>32A per phase</t>
  </si>
  <si>
    <t>32A</t>
  </si>
  <si>
    <t>32 A
16 A
32 A</t>
  </si>
  <si>
    <t>32 A
32 A</t>
  </si>
  <si>
    <t>32A
32A</t>
  </si>
  <si>
    <t>6-32 A</t>
  </si>
  <si>
    <t>16-32 A</t>
  </si>
  <si>
    <t>32 A
32 A
32 A</t>
  </si>
  <si>
    <t>32 A</t>
  </si>
  <si>
    <t>Country of manufacture</t>
  </si>
  <si>
    <t>United Kingdom</t>
  </si>
  <si>
    <t>China</t>
  </si>
  <si>
    <t>Spain</t>
  </si>
  <si>
    <t>Austria</t>
  </si>
  <si>
    <t>Unknown - manufacturer unresponsive</t>
  </si>
  <si>
    <t>Netherlands</t>
  </si>
  <si>
    <t>New Zealand</t>
  </si>
  <si>
    <t>Belgium</t>
  </si>
  <si>
    <t>Italy</t>
  </si>
  <si>
    <t>TBD</t>
  </si>
  <si>
    <t>Lithuania</t>
  </si>
  <si>
    <t>Australia</t>
  </si>
  <si>
    <t>Germany</t>
  </si>
  <si>
    <t>Enclosure dimensions</t>
  </si>
  <si>
    <t>439 x 282 x 122mm</t>
  </si>
  <si>
    <t>234 x 384 x 126</t>
  </si>
  <si>
    <t>700 x 270 x 260</t>
  </si>
  <si>
    <t>269 x 360 x 146 mm</t>
  </si>
  <si>
    <t>295 x 195 x 65 mm</t>
  </si>
  <si>
    <t>345 x 155 x 110 mm</t>
  </si>
  <si>
    <t>344 x 192 x 100 mm</t>
  </si>
  <si>
    <t>208 × 450 × 150</t>
  </si>
  <si>
    <t>214 x 346 x 125 mm</t>
  </si>
  <si>
    <t>198 x 201 x 99 mm</t>
  </si>
  <si>
    <t>166 x 163 x 82 mm</t>
  </si>
  <si>
    <t>235 x 230 x 130 mm</t>
  </si>
  <si>
    <t>155 x 110 x 260 mm</t>
  </si>
  <si>
    <t>325 x 195 x 105 mm</t>
  </si>
  <si>
    <t>352 x 244 x 117 mm</t>
  </si>
  <si>
    <t>206 × 390 × 139 mm</t>
  </si>
  <si>
    <t xml:space="preserve">218 x 371 x 167 mm </t>
  </si>
  <si>
    <t>390 x 300 x 150 mm</t>
  </si>
  <si>
    <t>169 x 380 x 151 mm</t>
  </si>
  <si>
    <t>286 x 185 x 66 mm</t>
  </si>
  <si>
    <t>300 × 300 × 110 mm</t>
  </si>
  <si>
    <t>200 x 170 x 100 mm</t>
  </si>
  <si>
    <t xml:space="preserve">230mm x 150mm x 140mm </t>
  </si>
  <si>
    <t>320 x 195 x 110 mm</t>
  </si>
  <si>
    <t>370 × 250 × 118 mm</t>
  </si>
  <si>
    <t>380 x 169 x 151 mm</t>
  </si>
  <si>
    <t>211 x 360 x 120 mm</t>
  </si>
  <si>
    <t>170 mm x 341 mm x 94 mm</t>
  </si>
  <si>
    <t>175mm x 125mm x 125mm</t>
  </si>
  <si>
    <t>360mm x 165mm x 155mm</t>
  </si>
  <si>
    <t>320 x 190 x 145mm</t>
  </si>
  <si>
    <t>380 x 100mm</t>
  </si>
  <si>
    <t>320 x 90mm</t>
  </si>
  <si>
    <t>268 x 433 x 150 mm</t>
  </si>
  <si>
    <t>368 x 168 x 215 mm</t>
  </si>
  <si>
    <t>235 x 370 x 115 mm</t>
  </si>
  <si>
    <t>323 × 480 × 175 mm</t>
  </si>
  <si>
    <t>Weight</t>
  </si>
  <si>
    <t>5.5 kg</t>
  </si>
  <si>
    <t>6.4 kg</t>
  </si>
  <si>
    <t>40 kg</t>
  </si>
  <si>
    <t>7.6 kg</t>
  </si>
  <si>
    <t>8 kg</t>
  </si>
  <si>
    <t>6.8 kg</t>
  </si>
  <si>
    <t>2.4 kg</t>
  </si>
  <si>
    <t>6 kg</t>
  </si>
  <si>
    <t>6.6 kg</t>
  </si>
  <si>
    <t>1.3 kg</t>
  </si>
  <si>
    <t>2 kg</t>
  </si>
  <si>
    <t>1.8 kg</t>
  </si>
  <si>
    <t xml:space="preserve">2 kg </t>
  </si>
  <si>
    <t xml:space="preserve">5.4 kg </t>
  </si>
  <si>
    <t>3.2 kg</t>
  </si>
  <si>
    <t>6.5 kg</t>
  </si>
  <si>
    <t>3.8 kg</t>
  </si>
  <si>
    <t>3 kg</t>
  </si>
  <si>
    <t>9 kg</t>
  </si>
  <si>
    <t>4.2kg (Flex, Core) 4.8kg (Plus)</t>
  </si>
  <si>
    <t>9.8 kg</t>
  </si>
  <si>
    <t>4 kg</t>
  </si>
  <si>
    <t>1.5 kg</t>
  </si>
  <si>
    <t>11 kg</t>
  </si>
  <si>
    <t>7 kg</t>
  </si>
  <si>
    <t>4.95 kg</t>
  </si>
  <si>
    <t>2.8 kg</t>
  </si>
  <si>
    <t>5.4 kg</t>
  </si>
  <si>
    <t>3.5 kg</t>
  </si>
  <si>
    <t>5.1 kg</t>
  </si>
  <si>
    <t>6.2 kg</t>
  </si>
  <si>
    <t>23 kg</t>
  </si>
  <si>
    <t>PIN/physical lock?</t>
  </si>
  <si>
    <t>Yes</t>
  </si>
  <si>
    <t>RFID</t>
  </si>
  <si>
    <t>No</t>
  </si>
  <si>
    <t>Card authorisation</t>
  </si>
  <si>
    <t>Lock via app/VID to authorised user</t>
  </si>
  <si>
    <t>RFID on "Value" and "Advanced" models</t>
  </si>
  <si>
    <t>Optional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</si>
  <si>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</si>
  <si>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</si>
  <si>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</si>
  <si>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</si>
  <si>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</si>
  <si>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6.5 meters</t>
  </si>
  <si>
    <t>5 m</t>
  </si>
  <si>
    <t>5 / 7.5 m</t>
  </si>
  <si>
    <t>5 meters</t>
  </si>
  <si>
    <t>7.3 meters</t>
  </si>
  <si>
    <t>7 meters</t>
  </si>
  <si>
    <t>6 meters</t>
  </si>
  <si>
    <t>5m / 7m</t>
  </si>
  <si>
    <t>5 meters (optional 7 meters)</t>
  </si>
  <si>
    <t>N/A</t>
  </si>
  <si>
    <t>6m</t>
  </si>
  <si>
    <t xml:space="preserve">Untethered, 5m cable or 7m cable
</t>
  </si>
  <si>
    <t>6.5m</t>
  </si>
  <si>
    <t>5 meter (Flex, Core) 8 meter (Plus)</t>
  </si>
  <si>
    <t>8 meters</t>
  </si>
  <si>
    <t>5m / 8m</t>
  </si>
  <si>
    <t>Untethered</t>
  </si>
  <si>
    <t>5m or 7.6m</t>
  </si>
  <si>
    <t>7.5 m</t>
  </si>
  <si>
    <t>5m</t>
  </si>
  <si>
    <t>5 or 6 meters</t>
  </si>
  <si>
    <t>Up to 5m (Standard) other lengths optional</t>
  </si>
  <si>
    <t>5m, 7m, 10m</t>
  </si>
  <si>
    <t>6m default</t>
  </si>
  <si>
    <t>4m (single phase) 4m/7.5m (three phase)</t>
  </si>
  <si>
    <t>Display</t>
  </si>
  <si>
    <t>LED</t>
  </si>
  <si>
    <t>Yes (LEDs)</t>
  </si>
  <si>
    <t>Yes - charging indicator</t>
  </si>
  <si>
    <t>LED charging status ring</t>
  </si>
  <si>
    <t>Yes - LCD Screen and LED charging status bar</t>
  </si>
  <si>
    <t>Yes – LED charging status bar</t>
  </si>
  <si>
    <t>LED colour status</t>
  </si>
  <si>
    <t>LEDs</t>
  </si>
  <si>
    <t>Standby power consumption</t>
  </si>
  <si>
    <t>3W</t>
  </si>
  <si>
    <t>&lt; 8W</t>
  </si>
  <si>
    <t>&lt; 5W</t>
  </si>
  <si>
    <t>5W</t>
  </si>
  <si>
    <t>&lt; 2.6 W</t>
  </si>
  <si>
    <t>2W</t>
  </si>
  <si>
    <t>4W</t>
  </si>
  <si>
    <t>Charging modes</t>
  </si>
  <si>
    <t>3 mode - Eco, Eco+, Fast</t>
  </si>
  <si>
    <t>100% PV charging / Solar boost charging / Fast charging</t>
  </si>
  <si>
    <t>Fast, eco</t>
  </si>
  <si>
    <t>Fast, scheduled</t>
  </si>
  <si>
    <t>Solar-only, fast</t>
  </si>
  <si>
    <t>Fast charge, charging from PV only and charging from PV &amp; Battery only.</t>
  </si>
  <si>
    <t>Power boost, Eco-smart, Eco-mode</t>
  </si>
  <si>
    <t>Smart schedules, excess solar charging</t>
  </si>
  <si>
    <t>Eco Mode, Next-Trip Mode (both use Solar Surplus), Time Scheduler</t>
  </si>
  <si>
    <t>Custom schedule, "Reduce my bill" mode, dynamic load balancing</t>
  </si>
  <si>
    <t>Manual mode/Automatic mode</t>
  </si>
  <si>
    <t>Multiple - see datasheet</t>
  </si>
  <si>
    <t>Solar-only, Scheduled, Fast, Dynamic Load Balancing</t>
  </si>
  <si>
    <t>Solar-only, scheduled, fast</t>
  </si>
  <si>
    <t>Dynamic Load Balancing &amp; Solar Compatible</t>
  </si>
  <si>
    <t>Standard, solar-only</t>
  </si>
  <si>
    <t>Fast, solar-only</t>
  </si>
  <si>
    <t>Solar/Dynamic load balancing</t>
  </si>
  <si>
    <t>Fast</t>
  </si>
  <si>
    <t>Solar only, solar surplus, smart schedules</t>
  </si>
  <si>
    <t>Solar only, Dynamic Load Balancing, Time Schedule, Tariff Schedule, Load Balancing.</t>
  </si>
  <si>
    <t>Solar, fast</t>
  </si>
  <si>
    <t>Full Speed, Solar Optimised, Hybrid</t>
  </si>
  <si>
    <t>Ecoplus, Ecosmart, Full</t>
  </si>
  <si>
    <t>Standard, bi-directional</t>
  </si>
  <si>
    <t>Solar Smart Charging</t>
  </si>
  <si>
    <t>Yes - only if paired with a Goodwe inverter</t>
  </si>
  <si>
    <t>Yes - requires additional hardware</t>
  </si>
  <si>
    <t xml:space="preserve">Yes </t>
  </si>
  <si>
    <t>Yes, included in Core and Plus. $350 extra for Flex</t>
  </si>
  <si>
    <t>With additional hardware</t>
  </si>
  <si>
    <t xml:space="preserve">Yes - requires Anker Smart Meter </t>
  </si>
  <si>
    <t>Yes (extra cost)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</si>
  <si>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</si>
  <si>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</si>
  <si>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</si>
  <si>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</si>
  <si>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</si>
  <si>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</si>
  <si>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</si>
  <si>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</si>
  <si>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</si>
  <si>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65</t>
  </si>
  <si>
    <t>IP 66</t>
  </si>
  <si>
    <t>IP 54</t>
  </si>
  <si>
    <t>IP 55</t>
  </si>
  <si>
    <t>IP65</t>
  </si>
  <si>
    <t>IP 44</t>
  </si>
  <si>
    <t>IP55</t>
  </si>
  <si>
    <t>IP54</t>
  </si>
  <si>
    <t>Operating temperature</t>
  </si>
  <si>
    <t>-25°C to +40°C</t>
  </si>
  <si>
    <t>-30 - +55 °C</t>
  </si>
  <si>
    <t>-30 - +60 °C</t>
  </si>
  <si>
    <t>-30 ºC to 50 ºC</t>
  </si>
  <si>
    <t>-30 °C to 50 °C</t>
  </si>
  <si>
    <t>-30 to +50°C</t>
  </si>
  <si>
    <t>-30 ~ +50 C</t>
  </si>
  <si>
    <t>-30 ℃ - 50 ℃</t>
  </si>
  <si>
    <t>-25 ºC to 50 ºC</t>
  </si>
  <si>
    <t xml:space="preserve">-30~50°C </t>
  </si>
  <si>
    <t>-25 ºC to +40 ºC</t>
  </si>
  <si>
    <t>-25 ºC to +45 ºC</t>
  </si>
  <si>
    <t xml:space="preserve"> -30 ºC to 50 ºC</t>
  </si>
  <si>
    <t>-25 to 50°C</t>
  </si>
  <si>
    <t>-30 ºC to +50 ºC</t>
  </si>
  <si>
    <t>-25 - +50 °C</t>
  </si>
  <si>
    <t>-25°C - +55°C</t>
  </si>
  <si>
    <t>-25°C to 55°C</t>
  </si>
  <si>
    <t>-25 °C to 40 °C</t>
  </si>
  <si>
    <t>-25°C to 45°C</t>
  </si>
  <si>
    <t>-25°C to 50°C</t>
  </si>
  <si>
    <t>-35 - +50 °C</t>
  </si>
  <si>
    <t>-40°C to 55°C</t>
  </si>
  <si>
    <t>-25°C ~ 55°C</t>
  </si>
  <si>
    <t>-30°C to 50°C</t>
  </si>
  <si>
    <t>-30ºC - +50ºC</t>
  </si>
  <si>
    <t>-10 °C to 50 °C</t>
  </si>
  <si>
    <t>-30 to +50C</t>
  </si>
  <si>
    <t>-25 °C to 55 °C</t>
  </si>
  <si>
    <t>-30 °C to +50 °C</t>
  </si>
  <si>
    <t>-25-55 C</t>
  </si>
  <si>
    <t>-30°C to +50°C</t>
  </si>
  <si>
    <t>-30 to 50℃</t>
  </si>
  <si>
    <t>Bi-directional?</t>
  </si>
  <si>
    <t>V2X "capable" with software unlock</t>
  </si>
  <si>
    <t>Warranty (years)</t>
  </si>
  <si>
    <t>3 years</t>
  </si>
  <si>
    <t>2 years</t>
  </si>
  <si>
    <t>4 years</t>
  </si>
  <si>
    <t>1 year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</si>
  <si>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</si>
  <si>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</si>
  <si>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</si>
  <si>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</si>
  <si>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Available both tethered and untethered</t>
  </si>
  <si>
    <t>Free Evnex Residential App, Automatic Electricity Tariff and Schedule Setting, Charging Session History, Retailer Recommendation, Amber integration</t>
  </si>
  <si>
    <t>Free FoxCloud2.0 app controls entire Fox ESS ecosystem (inverter, battery, EV charger); Fox Switch App (simple &amp; dedicated EV Charging app for EV charger only users)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</si>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</sst>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myenergi-logo1.png"/><Relationship Id="rId2" Type="http://schemas.openxmlformats.org/officeDocument/2006/relationships/image" Target="../media/sigenergy-logo-12.png"/><Relationship Id="rId3" Type="http://schemas.openxmlformats.org/officeDocument/2006/relationships/image" Target="../media/sigenergy-logo-13.png"/><Relationship Id="rId4" Type="http://schemas.openxmlformats.org/officeDocument/2006/relationships/image" Target="../media/ocular-logo4.png"/><Relationship Id="rId5" Type="http://schemas.openxmlformats.org/officeDocument/2006/relationships/image" Target="../media/ocular-logo5.png"/><Relationship Id="rId6" Type="http://schemas.openxmlformats.org/officeDocument/2006/relationships/image" Target="../media/tesla-logo6.png"/><Relationship Id="rId7" Type="http://schemas.openxmlformats.org/officeDocument/2006/relationships/image" Target="../media/ev-switch-logo-17.png"/><Relationship Id="rId8" Type="http://schemas.openxmlformats.org/officeDocument/2006/relationships/image" Target="../media/goodwe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wallbox-logo10.png"/><Relationship Id="rId11" Type="http://schemas.openxmlformats.org/officeDocument/2006/relationships/image" Target="../media/wallbox-logo11.png"/><Relationship Id="rId12" Type="http://schemas.openxmlformats.org/officeDocument/2006/relationships/image" Target="../media/solaredge-logo-112.png"/><Relationship Id="rId13" Type="http://schemas.openxmlformats.org/officeDocument/2006/relationships/image" Target="../media/fronius-logo-113.png"/><Relationship Id="rId14" Type="http://schemas.openxmlformats.org/officeDocument/2006/relationships/image" Target="../media/fronius-logo-114.png"/><Relationship Id="rId15" Type="http://schemas.openxmlformats.org/officeDocument/2006/relationships/image" Target="../media/schneider-logo15.png"/><Relationship Id="rId16" Type="http://schemas.openxmlformats.org/officeDocument/2006/relationships/image" Target="../media/solax-logo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victron-energy-logo19.png"/><Relationship Id="rId20" Type="http://schemas.openxmlformats.org/officeDocument/2006/relationships/image" Target="../media/zjbeny-logo20.png"/><Relationship Id="rId21" Type="http://schemas.openxmlformats.org/officeDocument/2006/relationships/image" Target="../media/evnex-logo21.png"/><Relationship Id="rId22" Type="http://schemas.openxmlformats.org/officeDocument/2006/relationships/image" Target="../media/smappee-logo22.png"/><Relationship Id="rId23" Type="http://schemas.openxmlformats.org/officeDocument/2006/relationships/image" Target="../media/ohme-logo-123.png"/><Relationship Id="rId24" Type="http://schemas.openxmlformats.org/officeDocument/2006/relationships/image" Target="../media/ohme-logo-124.png"/><Relationship Id="rId25" Type="http://schemas.openxmlformats.org/officeDocument/2006/relationships/image" Target="../media/abb-logo25.png"/><Relationship Id="rId26" Type="http://schemas.openxmlformats.org/officeDocument/2006/relationships/image" Target="../media/enphase-logo-226.png"/><Relationship Id="rId27" Type="http://schemas.openxmlformats.org/officeDocument/2006/relationships/image" Target="../media/istore-logo-227.png"/><Relationship Id="rId28" Type="http://schemas.openxmlformats.org/officeDocument/2006/relationships/image" Target="../media/anker-solix-logo-128.png"/><Relationship Id="rId29" Type="http://schemas.openxmlformats.org/officeDocument/2006/relationships/image" Target="../media/teltonika-logo29.png"/><Relationship Id="rId30" Type="http://schemas.openxmlformats.org/officeDocument/2006/relationships/image" Target="../media/eo-logo30.png"/><Relationship Id="rId31" Type="http://schemas.openxmlformats.org/officeDocument/2006/relationships/image" Target="../media/eo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evos-logo-133.png"/><Relationship Id="rId34" Type="http://schemas.openxmlformats.org/officeDocument/2006/relationships/image" Target="../media/evos-logo-134.png"/><Relationship Id="rId35" Type="http://schemas.openxmlformats.org/officeDocument/2006/relationships/image" Target="../media/weidmuller-logo-135.png"/><Relationship Id="rId36" Type="http://schemas.openxmlformats.org/officeDocument/2006/relationships/image" Target="../media/soltaro-logo36.png"/><Relationship Id="rId37" Type="http://schemas.openxmlformats.org/officeDocument/2006/relationships/image" Target="../media/scame-logo-137.png"/><Relationship Id="rId38" Type="http://schemas.openxmlformats.org/officeDocument/2006/relationships/image" Target="../media/starcharge-logo38.png"/><Relationship Id="rId39" Type="http://schemas.openxmlformats.org/officeDocument/2006/relationships/image" Target="../media/myenergi-zappi-ev-charger39.png"/><Relationship Id="rId40" Type="http://schemas.openxmlformats.org/officeDocument/2006/relationships/image" Target="../media/sigenergy-ev-charger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ocular-ev-charger42.png"/><Relationship Id="rId43" Type="http://schemas.openxmlformats.org/officeDocument/2006/relationships/image" Target="../media/ocular-home43.jpg"/><Relationship Id="rId44" Type="http://schemas.openxmlformats.org/officeDocument/2006/relationships/image" Target="../media/tesla-ev-charger44.png"/><Relationship Id="rId45" Type="http://schemas.openxmlformats.org/officeDocument/2006/relationships/image" Target="../media/ev-switch-ev-charger45.png"/><Relationship Id="rId46" Type="http://schemas.openxmlformats.org/officeDocument/2006/relationships/image" Target="../media/goodwe-ev-charger46.png"/><Relationship Id="rId47" Type="http://schemas.openxmlformats.org/officeDocument/2006/relationships/image" Target="../media/sungrow-ev-charger47.png"/><Relationship Id="rId48" Type="http://schemas.openxmlformats.org/officeDocument/2006/relationships/image" Target="../media/wallbox-ev-charger48.png"/><Relationship Id="rId49" Type="http://schemas.openxmlformats.org/officeDocument/2006/relationships/image" Target="../media/wallbox-pulsar-plus49.jpg"/><Relationship Id="rId50" Type="http://schemas.openxmlformats.org/officeDocument/2006/relationships/image" Target="../media/solaredge-ev-charger50.png"/><Relationship Id="rId51" Type="http://schemas.openxmlformats.org/officeDocument/2006/relationships/image" Target="../media/fronius-ev-charger51.png"/><Relationship Id="rId52" Type="http://schemas.openxmlformats.org/officeDocument/2006/relationships/image" Target="../media/fronius-wattpilot-flex52.png"/><Relationship Id="rId53" Type="http://schemas.openxmlformats.org/officeDocument/2006/relationships/image" Target="../media/schneider-ev-charger53.png"/><Relationship Id="rId54" Type="http://schemas.openxmlformats.org/officeDocument/2006/relationships/image" Target="../media/solax-g2-154.png"/><Relationship Id="rId55" Type="http://schemas.openxmlformats.org/officeDocument/2006/relationships/image" Target="../media/delta-ev-charger55.png"/><Relationship Id="rId56" Type="http://schemas.openxmlformats.org/officeDocument/2006/relationships/image" Target="../media/delta-ac-max56.jpg"/><Relationship Id="rId57" Type="http://schemas.openxmlformats.org/officeDocument/2006/relationships/image" Target="../media/victron-energy-ev-charger57.png"/><Relationship Id="rId58" Type="http://schemas.openxmlformats.org/officeDocument/2006/relationships/image" Target="../media/zjbeny-ev-charger58.png"/><Relationship Id="rId59" Type="http://schemas.openxmlformats.org/officeDocument/2006/relationships/image" Target="../media/evnex-updated59.png"/><Relationship Id="rId60" Type="http://schemas.openxmlformats.org/officeDocument/2006/relationships/image" Target="../media/smappee-ev-charger60.png"/><Relationship Id="rId61" Type="http://schemas.openxmlformats.org/officeDocument/2006/relationships/image" Target="../media/ohme-ev-charger61.png"/><Relationship Id="rId62" Type="http://schemas.openxmlformats.org/officeDocument/2006/relationships/image" Target="../media/ohme-epod62.png"/><Relationship Id="rId63" Type="http://schemas.openxmlformats.org/officeDocument/2006/relationships/image" Target="../media/abb-ev-charger63.png"/><Relationship Id="rId64" Type="http://schemas.openxmlformats.org/officeDocument/2006/relationships/image" Target="../media/enphase-ev-charger64.png"/><Relationship Id="rId65" Type="http://schemas.openxmlformats.org/officeDocument/2006/relationships/image" Target="../media/istore-ev-charger65.png"/><Relationship Id="rId66" Type="http://schemas.openxmlformats.org/officeDocument/2006/relationships/image" Target="../media/anker-solix-ev-charger66.png"/><Relationship Id="rId67" Type="http://schemas.openxmlformats.org/officeDocument/2006/relationships/image" Target="../media/teltonika-ev-charger67.png"/><Relationship Id="rId68" Type="http://schemas.openxmlformats.org/officeDocument/2006/relationships/image" Target="../media/eo-ev-charger68.png"/><Relationship Id="rId69" Type="http://schemas.openxmlformats.org/officeDocument/2006/relationships/image" Target="../media/eo-basic69.jpg"/><Relationship Id="rId70" Type="http://schemas.openxmlformats.org/officeDocument/2006/relationships/image" Target="../media/foxess-charger70.png"/><Relationship Id="rId71" Type="http://schemas.openxmlformats.org/officeDocument/2006/relationships/image" Target="../media/evos-ev-charger71.png"/><Relationship Id="rId72" Type="http://schemas.openxmlformats.org/officeDocument/2006/relationships/image" Target="../media/evos-sb772.png"/><Relationship Id="rId73" Type="http://schemas.openxmlformats.org/officeDocument/2006/relationships/image" Target="../media/weidmuller-ev-charger73.png"/><Relationship Id="rId74" Type="http://schemas.openxmlformats.org/officeDocument/2006/relationships/image" Target="../media/soltaro-ev-charger-174.png"/><Relationship Id="rId75" Type="http://schemas.openxmlformats.org/officeDocument/2006/relationships/image" Target="../media/scame-ev-charger-175.png"/><Relationship Id="rId76" Type="http://schemas.openxmlformats.org/officeDocument/2006/relationships/image" Target="../media/starcharge-halo-2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4/10/Datasheet-Sigen-EV-AC-Charger-1.pdf" TargetMode="External"/><Relationship Id="rId_hyperlink_4" Type="http://schemas.openxmlformats.org/officeDocument/2006/relationships/hyperlink" Target="https://www.solarquotes.com.au/wp-content/uploads/2024/10/sigenergy-dc.pdf" TargetMode="External"/><Relationship Id="rId_hyperlink_5" Type="http://schemas.openxmlformats.org/officeDocument/2006/relationships/hyperlink" Target="https://www.solarquotes.com.au/wp-content/uploads/2022/05/Ocular-IQ-Wallbox-Datasheet-1.pdf" TargetMode="External"/><Relationship Id="rId_hyperlink_6" Type="http://schemas.openxmlformats.org/officeDocument/2006/relationships/hyperlink" Target="https://www.solarquotes.com.au/wp-content/uploads/2022/05/Ocular-Home-Datasheet-1.pdf" TargetMode="External"/><Relationship Id="rId_hyperlink_7" Type="http://schemas.openxmlformats.org/officeDocument/2006/relationships/hyperlink" Target="https://www.solarquotes.com.au/wp-content/uploads/2022/05/tesla-gen3-spec.pdf" TargetMode="External"/><Relationship Id="rId_hyperlink_8" Type="http://schemas.openxmlformats.org/officeDocument/2006/relationships/hyperlink" Target="https://www.solarquotes.com.au/wp-content/uploads/2025/12/ev-switch-manual.pdf" TargetMode="External"/><Relationship Id="rId_hyperlink_9" Type="http://schemas.openxmlformats.org/officeDocument/2006/relationships/hyperlink" Target="https://www.solarquotes.com.au/wp-content/uploads/2023/06/GW_HCA-Series-EV-Charger_Datasheet-AU.pdf" TargetMode="External"/><Relationship Id="rId_hyperlink_10" Type="http://schemas.openxmlformats.org/officeDocument/2006/relationships/hyperlink" Target="https://www.solarquotes.com.au/wp-content/uploads/2025/05/sungrow-ev-charger.pdf" TargetMode="External"/><Relationship Id="rId_hyperlink_11" Type="http://schemas.openxmlformats.org/officeDocument/2006/relationships/hyperlink" Target="https://www.solarquotes.com.au/wp-content/uploads/2025/01/wallbox-pulsar-max.pdf" TargetMode="External"/><Relationship Id="rId_hyperlink_12" Type="http://schemas.openxmlformats.org/officeDocument/2006/relationships/hyperlink" Target="https://www.solarquotes.com.au/wp-content/uploads/2022/05/EN_Pulsar_Plus_Datasheet_English-1.pdf" TargetMode="External"/><Relationship Id="rId_hyperlink_13" Type="http://schemas.openxmlformats.org/officeDocument/2006/relationships/hyperlink" Target="https://www.solarquotes.com.au/wp-content/uploads/2025/10/se-one-ev-charger-datasheet-eu-1.pdf" TargetMode="External"/><Relationship Id="rId_hyperlink_14" Type="http://schemas.openxmlformats.org/officeDocument/2006/relationships/hyperlink" Target="https://www.solarquotes.com.au/wp-content/uploads/2022/05/SE_DS_Fronius_Wattpilot_EN_AU.pdf" TargetMode="External"/><Relationship Id="rId_hyperlink_15" Type="http://schemas.openxmlformats.org/officeDocument/2006/relationships/hyperlink" Target="https://www.solarquotes.com.au/wp-content/uploads/2025/12/SE_DS_Fronius_Wattpilot_Flex_EN-1.pdf" TargetMode="External"/><Relationship Id="rId_hyperlink_16" Type="http://schemas.openxmlformats.org/officeDocument/2006/relationships/hyperlink" Target="https://www.solarquotes.com.au/wp-content/uploads/2022/05/Schneider-Electric_Schneider-Charge_EVH5A22N2S.pdf" TargetMode="External"/><Relationship Id="rId_hyperlink_17" Type="http://schemas.openxmlformats.org/officeDocument/2006/relationships/hyperlink" Target="https://www.solarquotes.com.au/wp-content/uploads/2025/12/solax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3/01/Datasheet-EV-Charging-Station-NS-EN.pdf" TargetMode="External"/><Relationship Id="rId_hyperlink_21" Type="http://schemas.openxmlformats.org/officeDocument/2006/relationships/hyperlink" Target="https://www.solarquotes.com.au/wp-content/uploads/2022/08/ZJ-beny.pdf" TargetMode="External"/><Relationship Id="rId_hyperlink_22" Type="http://schemas.openxmlformats.org/officeDocument/2006/relationships/hyperlink" Target="https://www.solarquotes.com.au/wp-content/uploads/2023/06/evnex-e2.pdf" TargetMode="External"/><Relationship Id="rId_hyperlink_23" Type="http://schemas.openxmlformats.org/officeDocument/2006/relationships/hyperlink" Target="https://www.solarquotes.com.au/wp-content/uploads/2022/05/smappee-ev-wall.pdf" TargetMode="External"/><Relationship Id="rId_hyperlink_24" Type="http://schemas.openxmlformats.org/officeDocument/2006/relationships/hyperlink" Target="https://www.solarquotes.com.au/wp-content/uploads/2024/10/Technical-Datasheet-Ohme-Home-Pro-7.4kW.pdf" TargetMode="External"/><Relationship Id="rId_hyperlink_25" Type="http://schemas.openxmlformats.org/officeDocument/2006/relationships/hyperlink" Target="https://www.solarquotes.com.au/wp-content/uploads/2024/05/ePod-7kW-Product-Data-Sheet-AUS4-compressed.pdf" TargetMode="External"/><Relationship Id="rId_hyperlink_26" Type="http://schemas.openxmlformats.org/officeDocument/2006/relationships/hyperlink" Target="https://www.solarquotes.com.au/wp-content/uploads/2022/10/abb-terra-wallbox.pdf" TargetMode="External"/><Relationship Id="rId_hyperlink_27" Type="http://schemas.openxmlformats.org/officeDocument/2006/relationships/hyperlink" Target="https://www.solarquotes.com.au/wp-content/uploads/2025/05/enphase-IQ-2.pdf" TargetMode="External"/><Relationship Id="rId_hyperlink_28" Type="http://schemas.openxmlformats.org/officeDocument/2006/relationships/hyperlink" Target="https://www.solarquotes.com.au/wp-content/uploads/2025/04/istore-ev-charger.pdf" TargetMode="External"/><Relationship Id="rId_hyperlink_29" Type="http://schemas.openxmlformats.org/officeDocument/2006/relationships/hyperlink" Target="https://www.solarquotes.com.au/wp-content/uploads/2023/11/teltocharge-datasheet.pdf" TargetMode="External"/><Relationship Id="rId_hyperlink_30" Type="http://schemas.openxmlformats.org/officeDocument/2006/relationships/hyperlink" Target="https://www.solarquotes.com.au/wp-content/uploads/2022/05/EO-Mini-Pro-Datasheet.pdf" TargetMode="External"/><Relationship Id="rId_hyperlink_31" Type="http://schemas.openxmlformats.org/officeDocument/2006/relationships/hyperlink" Target="https://www.solarquotes.com.au/wp-content/uploads/2022/05/eo-basic.pdf" TargetMode="External"/><Relationship Id="rId_hyperlink_32" Type="http://schemas.openxmlformats.org/officeDocument/2006/relationships/hyperlink" Target="https://www.solarquotes.com.au/wp-content/uploads/2026/04/A-E-B_Tethered_HOME_Datasheet_EN-1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4/03/weidmuller-AC-smart.pdf" TargetMode="External"/><Relationship Id="rId_hyperlink_36" Type="http://schemas.openxmlformats.org/officeDocument/2006/relationships/hyperlink" Target="https://www.solarquotes.com.au/wp-content/uploads/2023/08/EV-Charger-Datasheet.pdf" TargetMode="External"/><Relationship Id="rId_hyperlink_37" Type="http://schemas.openxmlformats.org/officeDocument/2006/relationships/hyperlink" Target="https://www.solarquotes.com.au/wp-content/uploads/2022/08/scame-ev-charger.pdf" TargetMode="External"/><Relationship Id="rId_hyperlink_38" Type="http://schemas.openxmlformats.org/officeDocument/2006/relationships/hyperlink" Target="https://www.solarquotes.com.au/wp-content/uploads/2026/04/starcharge-datasheet.pdf" TargetMode="External"/><Relationship Id="rId_hyperlink_39" Type="http://schemas.openxmlformats.org/officeDocument/2006/relationships/hyperlink" Target="https://www.solarquotes.com.au/wp-content/uploads/2022/05/myenergi-LTD-Product-Warranty-v2.0-English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2/05/Ocular-Warranty.pdf" TargetMode="External"/><Relationship Id="rId_hyperlink_43" Type="http://schemas.openxmlformats.org/officeDocument/2006/relationships/hyperlink" Target="https://www.solarquotes.com.au/wp-content/uploads/2022/05/Ocular-Warranty.pdf" TargetMode="External"/><Relationship Id="rId_hyperlink_44" Type="http://schemas.openxmlformats.org/officeDocument/2006/relationships/hyperlink" Target="https://www.solarquotes.com.au/wp-content/uploads/2022/05/tesla-wall-connector-warranty.pdf" TargetMode="External"/><Relationship Id="rId_hyperlink_45" Type="http://schemas.openxmlformats.org/officeDocument/2006/relationships/hyperlink" Target="https://www.solarquotes.com.au/wp-content/uploads/2025/12/ev-switch-manual.pdf" TargetMode="External"/><Relationship Id="rId_hyperlink_46" Type="http://schemas.openxmlformats.org/officeDocument/2006/relationships/hyperlink" Target="https://www.solarquotes.com.au/wp-content/uploads/2023/06/goodwe-evcharger-warranty.pdf" TargetMode="External"/><Relationship Id="rId_hyperlink_47" Type="http://schemas.openxmlformats.org/officeDocument/2006/relationships/hyperlink" Target="https://www.solarquotes.com.au/wp-content/uploads/2025/05/WD_202508_Term_Sungrow-s-EV-Charger-3-Year-Limited-Warraty_V2.0.pdf" TargetMode="External"/><Relationship Id="rId_hyperlink_48" Type="http://schemas.openxmlformats.org/officeDocument/2006/relationships/hyperlink" Target="https://www.solarquotes.com.au/wp-content/uploads/2022/05/wallbox-warranty.pdf" TargetMode="External"/><Relationship Id="rId_hyperlink_49" Type="http://schemas.openxmlformats.org/officeDocument/2006/relationships/hyperlink" Target="https://www.solarquotes.com.au/wp-content/uploads/2022/05/wallbox-warranty.pdf" TargetMode="External"/><Relationship Id="rId_hyperlink_50" Type="http://schemas.openxmlformats.org/officeDocument/2006/relationships/hyperlink" Target="https://www.solarquotes.com.au/wp-content/uploads/2025/10/se-limited-product-warranty-august-2025.pdf" TargetMode="External"/><Relationship Id="rId_hyperlink_51" Type="http://schemas.openxmlformats.org/officeDocument/2006/relationships/hyperlink" Target="https://www.solarquotes.com.au/wp-content/uploads/2022/05/SE_Terms-of-Warranty_EN_AU_55.pdf" TargetMode="External"/><Relationship Id="rId_hyperlink_52" Type="http://schemas.openxmlformats.org/officeDocument/2006/relationships/hyperlink" Target="https://www.solarquotes.com.au/wp-content/uploads/2022/05/SE_Terms-of-Warranty_EN_AU_55.pdf" TargetMode="External"/><Relationship Id="rId_hyperlink_53" Type="http://schemas.openxmlformats.org/officeDocument/2006/relationships/hyperlink" Target="https://www.solarquotes.com.au/wp-content/uploads/2022/05/eMobility-range-Warranty-Conditions-2024_2-1.pdf" TargetMode="External"/><Relationship Id="rId_hyperlink_54" Type="http://schemas.openxmlformats.org/officeDocument/2006/relationships/hyperlink" Target="https://www.solarquotes.com.au/wp-content/uploads/2020/11/2025-au-warranty-terms-conditions.pdf" TargetMode="External"/><Relationship Id="rId_hyperlink_55" Type="http://schemas.openxmlformats.org/officeDocument/2006/relationships/hyperlink" Target="https://www.solarquotes.com.au/wp-content/uploads/2022/05/delta-ev-charger-warranty.pdf" TargetMode="External"/><Relationship Id="rId_hyperlink_56" Type="http://schemas.openxmlformats.org/officeDocument/2006/relationships/hyperlink" Target="https://www.solarquotes.com.au/wp-content/uploads/2022/05/delta-ev-charger-warranty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wp-content/uploads/2022/08/zj-beny-warranty.pdf" TargetMode="External"/><Relationship Id="rId_hyperlink_59" Type="http://schemas.openxmlformats.org/officeDocument/2006/relationships/hyperlink" Target="https://www.solarquotes.com.au/wp-content/uploads/2022/05/evnex-warranty.pdf" TargetMode="External"/><Relationship Id="rId_hyperlink_60" Type="http://schemas.openxmlformats.org/officeDocument/2006/relationships/hyperlink" Target="https://www.solarquotes.com.au/wp-content/uploads/2024/05/Ohme-Warranty-Australia.pdf" TargetMode="External"/><Relationship Id="rId_hyperlink_61" Type="http://schemas.openxmlformats.org/officeDocument/2006/relationships/hyperlink" Target="https://www.solarquotes.com.au/wp-content/uploads/2024/05/Ohme-Warranty-Australia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wp-content/uploads/2025/05/Australia-EVSE-Warranty-March-31-2025.pdf" TargetMode="External"/><Relationship Id="rId_hyperlink_64" Type="http://schemas.openxmlformats.org/officeDocument/2006/relationships/hyperlink" Target="https://www.solarquotes.com.au/wp-content/uploads/2025/04/istore-charger-warranty.png" TargetMode="External"/><Relationship Id="rId_hyperlink_65" Type="http://schemas.openxmlformats.org/officeDocument/2006/relationships/hyperlink" Target="https://www.solarquotes.com.au/wp-content/uploads/2023/11/teltonika-warranty.pdf" TargetMode="External"/><Relationship Id="rId_hyperlink_66" Type="http://schemas.openxmlformats.org/officeDocument/2006/relationships/hyperlink" Target="https://www.solarquotes.com.au/wp-content/uploads/2026/04/EV-Charger-WarrantyPolicy-AU-V2.0.pdf" TargetMode="External"/><Relationship Id="rId_hyperlink_67" Type="http://schemas.openxmlformats.org/officeDocument/2006/relationships/hyperlink" Target="https://www.solarquotes.com.au/wp-content/uploads/2023/05/EVOS-warranty.pdf" TargetMode="External"/><Relationship Id="rId_hyperlink_68" Type="http://schemas.openxmlformats.org/officeDocument/2006/relationships/hyperlink" Target="https://www.solarquotes.com.au/wp-content/uploads/2023/05/EVOS-warranty.pdf" TargetMode="External"/><Relationship Id="rId_hyperlink_69" Type="http://schemas.openxmlformats.org/officeDocument/2006/relationships/hyperlink" Target="https://www.solarquotes.com.au/wp-content/uploads/2024/03/2-years-warranty-mobility-concepts-products.pdf" TargetMode="External"/><Relationship Id="rId_hyperlink_70" Type="http://schemas.openxmlformats.org/officeDocument/2006/relationships/hyperlink" Target="https://www.solarquotes.com.au/wp-content/uploads/2023/08/EVCSTR010-Manual.pdf" TargetMode="External"/><Relationship Id="rId_hyperlink_71" Type="http://schemas.openxmlformats.org/officeDocument/2006/relationships/hyperlink" Target="https://www.solarquotes.com.au/wp-content/uploads/2022/08/BE-W2.0-Warranty.pdf" TargetMode="External"/><Relationship Id="rId_hyperlink_72" Type="http://schemas.openxmlformats.org/officeDocument/2006/relationships/hyperlink" Target="https://www.solarquotes.com.au/wp-content/uploads/2026/04/Halo-IEC-7.4-kW-V2G-DC-wallbox-Product-Warranty-AU.pdf" TargetMode="External"/><Relationship Id="rId_hyperlink_73" Type="http://schemas.openxmlformats.org/officeDocument/2006/relationships/hyperlink" Target="https://www.solarquotes.com.au/ev-chargers/reviews/zappi-review.html" TargetMode="External"/><Relationship Id="rId_hyperlink_74" Type="http://schemas.openxmlformats.org/officeDocument/2006/relationships/hyperlink" Target="https://www.solarquotes.com.au/ev-chargers/reviews/sigenergy-review.html" TargetMode="External"/><Relationship Id="rId_hyperlink_75" Type="http://schemas.openxmlformats.org/officeDocument/2006/relationships/hyperlink" Target="https://www.solarquotes.com.au/ev-chargers/reviews/sigenergy-review.html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ev-chargers/reviews/ocular-review.html" TargetMode="External"/><Relationship Id="rId_hyperlink_78" Type="http://schemas.openxmlformats.org/officeDocument/2006/relationships/hyperlink" Target="https://www.solarquotes.com.au/ev-chargers/reviews/tesla-review.html" TargetMode="External"/><Relationship Id="rId_hyperlink_79" Type="http://schemas.openxmlformats.org/officeDocument/2006/relationships/hyperlink" Target="https://www.solarquotes.com.au/ev-chargers/reviews/ev-switch-review.html" TargetMode="External"/><Relationship Id="rId_hyperlink_80" Type="http://schemas.openxmlformats.org/officeDocument/2006/relationships/hyperlink" Target="https://www.solarquotes.com.au/ev-chargers/reviews/goodwe-review.html" TargetMode="External"/><Relationship Id="rId_hyperlink_81" Type="http://schemas.openxmlformats.org/officeDocument/2006/relationships/hyperlink" Target="https://www.solarquotes.com.au/ev-chargers/reviews/sungrow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solaredge-review.html" TargetMode="External"/><Relationship Id="rId_hyperlink_85" Type="http://schemas.openxmlformats.org/officeDocument/2006/relationships/hyperlink" Target="https://www.solarquotes.com.au/ev-chargers/reviews/fronius-review.html" TargetMode="External"/><Relationship Id="rId_hyperlink_86" Type="http://schemas.openxmlformats.org/officeDocument/2006/relationships/hyperlink" Target="https://www.solarquotes.com.au/ev-chargers/reviews/fronius-review.html" TargetMode="External"/><Relationship Id="rId_hyperlink_87" Type="http://schemas.openxmlformats.org/officeDocument/2006/relationships/hyperlink" Target="https://www.solarquotes.com.au/ev-chargers/reviews/schneider-review.html" TargetMode="External"/><Relationship Id="rId_hyperlink_88" Type="http://schemas.openxmlformats.org/officeDocument/2006/relationships/hyperlink" Target="https://www.solarquotes.com.au/ev-chargers/reviews/solax-power-review.html" TargetMode="External"/><Relationship Id="rId_hyperlink_89" Type="http://schemas.openxmlformats.org/officeDocument/2006/relationships/hyperlink" Target="https://www.solarquotes.com.au/ev-chargers/reviews/delta-review.html" TargetMode="External"/><Relationship Id="rId_hyperlink_90" Type="http://schemas.openxmlformats.org/officeDocument/2006/relationships/hyperlink" Target="https://www.solarquotes.com.au/ev-chargers/reviews/delta-review.html" TargetMode="External"/><Relationship Id="rId_hyperlink_91" Type="http://schemas.openxmlformats.org/officeDocument/2006/relationships/hyperlink" Target="https://www.solarquotes.com.au/inverters/victron-energy-review.html" TargetMode="External"/><Relationship Id="rId_hyperlink_92" Type="http://schemas.openxmlformats.org/officeDocument/2006/relationships/hyperlink" Target="https://www.solarquotes.com.au/ev-chargers/reviews/zj-beny-review.html" TargetMode="External"/><Relationship Id="rId_hyperlink_93" Type="http://schemas.openxmlformats.org/officeDocument/2006/relationships/hyperlink" Target="https://www.solarquotes.com.au/ev-chargers/reviews/evnex-review.html" TargetMode="External"/><Relationship Id="rId_hyperlink_94" Type="http://schemas.openxmlformats.org/officeDocument/2006/relationships/hyperlink" Target="https://www.solarquotes.com.au/ev-chargers/reviews/smappee-review.html" TargetMode="External"/><Relationship Id="rId_hyperlink_95" Type="http://schemas.openxmlformats.org/officeDocument/2006/relationships/hyperlink" Target="https://www.solarquotes.com.au/ev-chargers/reviews/ohme-review.html" TargetMode="External"/><Relationship Id="rId_hyperlink_96" Type="http://schemas.openxmlformats.org/officeDocument/2006/relationships/hyperlink" Target="https://www.solarquotes.com.au/ev-chargers/reviews/ohme-review.html" TargetMode="External"/><Relationship Id="rId_hyperlink_97" Type="http://schemas.openxmlformats.org/officeDocument/2006/relationships/hyperlink" Target="https://www.solarquotes.com.au/ev-chargers/reviews/abb-review.html" TargetMode="External"/><Relationship Id="rId_hyperlink_98" Type="http://schemas.openxmlformats.org/officeDocument/2006/relationships/hyperlink" Target="https://www.solarquotes.com.au/ev-chargers/reviews/enphase-energy-review.html" TargetMode="External"/><Relationship Id="rId_hyperlink_99" Type="http://schemas.openxmlformats.org/officeDocument/2006/relationships/hyperlink" Target="https://www.solarquotes.com.au/ev-chargers/reviews/istore-review.html" TargetMode="External"/><Relationship Id="rId_hyperlink_100" Type="http://schemas.openxmlformats.org/officeDocument/2006/relationships/hyperlink" Target="https://www.solarquotes.com.au/ev-chargers/reviews/anker-solix-review.html" TargetMode="External"/><Relationship Id="rId_hyperlink_101" Type="http://schemas.openxmlformats.org/officeDocument/2006/relationships/hyperlink" Target="https://www.solarquotes.com.au/ev-chargers/reviews/teltonika-review.html" TargetMode="External"/><Relationship Id="rId_hyperlink_102" Type="http://schemas.openxmlformats.org/officeDocument/2006/relationships/hyperlink" Target="https://www.solarquotes.com.au/ev-chargers/reviews/eo-review.html" TargetMode="External"/><Relationship Id="rId_hyperlink_103" Type="http://schemas.openxmlformats.org/officeDocument/2006/relationships/hyperlink" Target="https://www.solarquotes.com.au/ev-chargers/reviews/eo-review.html" TargetMode="External"/><Relationship Id="rId_hyperlink_104" Type="http://schemas.openxmlformats.org/officeDocument/2006/relationships/hyperlink" Target="https://www.solarquotes.com.au/ev-chargers/reviews/foxess-review.html" TargetMode="External"/><Relationship Id="rId_hyperlink_105" Type="http://schemas.openxmlformats.org/officeDocument/2006/relationships/hyperlink" Target="https://www.solarquotes.com.au/ev-chargers/reviews/evos-review.html" TargetMode="External"/><Relationship Id="rId_hyperlink_106" Type="http://schemas.openxmlformats.org/officeDocument/2006/relationships/hyperlink" Target="https://www.solarquotes.com.au/ev-chargers/reviews/evos-review.html" TargetMode="External"/><Relationship Id="rId_hyperlink_107" Type="http://schemas.openxmlformats.org/officeDocument/2006/relationships/hyperlink" Target="https://www.solarquotes.com.au/ev-chargers/reviews/weidmuller-review.html" TargetMode="External"/><Relationship Id="rId_hyperlink_108" Type="http://schemas.openxmlformats.org/officeDocument/2006/relationships/hyperlink" Target="https://www.solarquotes.com.au/inverters/soltaro-review.html" TargetMode="External"/><Relationship Id="rId_hyperlink_109" Type="http://schemas.openxmlformats.org/officeDocument/2006/relationships/hyperlink" Target="https://www.solarquotes.com.au/ev-chargers/reviews/scame-review.html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</row>
    <row r="3" spans="1:702" customHeight="1" ht="220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02" customHeight="1" ht="230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702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59</v>
      </c>
      <c r="T5" s="1" t="s">
        <v>60</v>
      </c>
      <c r="U5" s="1" t="s">
        <v>61</v>
      </c>
      <c r="V5" s="1" t="s">
        <v>62</v>
      </c>
      <c r="W5" s="1" t="s">
        <v>63</v>
      </c>
      <c r="X5" s="1" t="s">
        <v>64</v>
      </c>
      <c r="Y5" s="1" t="s">
        <v>65</v>
      </c>
      <c r="Z5" s="1" t="s">
        <v>66</v>
      </c>
      <c r="AA5" s="1" t="s">
        <v>67</v>
      </c>
      <c r="AB5" s="1" t="s">
        <v>68</v>
      </c>
      <c r="AC5" s="1" t="s">
        <v>69</v>
      </c>
      <c r="AD5" s="1" t="s">
        <v>70</v>
      </c>
      <c r="AE5" s="1" t="s">
        <v>71</v>
      </c>
      <c r="AF5" s="1" t="s">
        <v>72</v>
      </c>
      <c r="AG5" s="1" t="s">
        <v>73</v>
      </c>
      <c r="AH5" s="1" t="s">
        <v>74</v>
      </c>
      <c r="AI5" s="1" t="s">
        <v>75</v>
      </c>
      <c r="AJ5" s="1" t="s">
        <v>76</v>
      </c>
      <c r="AK5" s="1" t="s">
        <v>77</v>
      </c>
      <c r="AL5" s="1" t="s">
        <v>78</v>
      </c>
      <c r="AM5" s="1" t="s">
        <v>79</v>
      </c>
    </row>
    <row r="6" spans="1:702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99</v>
      </c>
      <c r="U6" s="1" t="s">
        <v>100</v>
      </c>
      <c r="V6" s="1" t="s">
        <v>101</v>
      </c>
      <c r="W6" s="1" t="s">
        <v>102</v>
      </c>
      <c r="X6" s="1" t="s">
        <v>103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112</v>
      </c>
      <c r="AH6" s="1" t="s">
        <v>93</v>
      </c>
      <c r="AI6" s="1" t="s">
        <v>113</v>
      </c>
      <c r="AJ6" s="1" t="s">
        <v>114</v>
      </c>
      <c r="AK6" s="1" t="s">
        <v>115</v>
      </c>
      <c r="AL6" s="1" t="s">
        <v>116</v>
      </c>
      <c r="AM6" s="1" t="s">
        <v>117</v>
      </c>
    </row>
    <row r="7" spans="1:702">
      <c r="A7" s="1" t="s">
        <v>118</v>
      </c>
      <c r="B7" s="1" t="s">
        <v>119</v>
      </c>
      <c r="C7" s="1" t="s">
        <v>120</v>
      </c>
      <c r="D7" s="1" t="s">
        <v>121</v>
      </c>
      <c r="E7" s="1" t="s">
        <v>119</v>
      </c>
      <c r="F7" s="1" t="s">
        <v>119</v>
      </c>
      <c r="G7" s="1" t="s">
        <v>122</v>
      </c>
      <c r="H7" s="1" t="s">
        <v>123</v>
      </c>
      <c r="I7" s="1" t="s">
        <v>124</v>
      </c>
      <c r="J7" s="1" t="s">
        <v>122</v>
      </c>
      <c r="K7" s="1" t="s">
        <v>119</v>
      </c>
      <c r="L7" s="1" t="s">
        <v>119</v>
      </c>
      <c r="M7" s="1" t="s">
        <v>121</v>
      </c>
      <c r="N7" s="1" t="s">
        <v>122</v>
      </c>
      <c r="O7" s="1" t="s">
        <v>122</v>
      </c>
      <c r="P7" s="1" t="s">
        <v>122</v>
      </c>
      <c r="Q7" s="1" t="s">
        <v>125</v>
      </c>
      <c r="R7" s="1" t="s">
        <v>119</v>
      </c>
      <c r="S7" s="1" t="s">
        <v>119</v>
      </c>
      <c r="T7" s="1" t="s">
        <v>122</v>
      </c>
      <c r="U7" s="1" t="s">
        <v>125</v>
      </c>
      <c r="V7" s="1" t="s">
        <v>126</v>
      </c>
      <c r="W7" s="1" t="s">
        <v>119</v>
      </c>
      <c r="X7" s="1" t="s">
        <v>123</v>
      </c>
      <c r="Y7" s="1" t="s">
        <v>123</v>
      </c>
      <c r="Z7" s="1" t="s">
        <v>120</v>
      </c>
      <c r="AA7" s="1" t="s">
        <v>122</v>
      </c>
      <c r="AB7" s="1" t="s">
        <v>125</v>
      </c>
      <c r="AC7" s="1" t="s">
        <v>125</v>
      </c>
      <c r="AD7" s="1" t="s">
        <v>120</v>
      </c>
      <c r="AE7" s="1" t="s">
        <v>127</v>
      </c>
      <c r="AF7" s="1" t="s">
        <v>119</v>
      </c>
      <c r="AG7" s="1" t="s">
        <v>125</v>
      </c>
      <c r="AH7" s="1" t="s">
        <v>122</v>
      </c>
      <c r="AI7" s="1" t="s">
        <v>123</v>
      </c>
      <c r="AJ7" s="1" t="s">
        <v>120</v>
      </c>
      <c r="AK7" s="1" t="s">
        <v>125</v>
      </c>
      <c r="AL7" s="1" t="s">
        <v>125</v>
      </c>
      <c r="AM7" s="1" t="s">
        <v>123</v>
      </c>
    </row>
    <row r="8" spans="1:702">
      <c r="A8" s="1" t="s">
        <v>128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133</v>
      </c>
      <c r="G8" s="1" t="s">
        <v>134</v>
      </c>
      <c r="H8" s="1" t="s">
        <v>135</v>
      </c>
      <c r="I8" s="1" t="s">
        <v>130</v>
      </c>
      <c r="J8" s="1" t="s">
        <v>136</v>
      </c>
      <c r="K8" s="1" t="s">
        <v>137</v>
      </c>
      <c r="L8" s="1" t="s">
        <v>137</v>
      </c>
      <c r="M8" s="1" t="s">
        <v>138</v>
      </c>
      <c r="N8" s="1" t="s">
        <v>139</v>
      </c>
      <c r="O8" s="1" t="s">
        <v>139</v>
      </c>
      <c r="P8" s="1" t="s">
        <v>140</v>
      </c>
      <c r="Q8" s="1" t="s">
        <v>141</v>
      </c>
      <c r="R8" s="1" t="s">
        <v>137</v>
      </c>
      <c r="S8" s="1" t="s">
        <v>137</v>
      </c>
      <c r="T8" s="1" t="s">
        <v>136</v>
      </c>
      <c r="U8" s="1" t="s">
        <v>142</v>
      </c>
      <c r="V8" s="1" t="s">
        <v>143</v>
      </c>
      <c r="W8" s="1" t="s">
        <v>132</v>
      </c>
      <c r="X8" s="1" t="s">
        <v>144</v>
      </c>
      <c r="Y8" s="1" t="s">
        <v>144</v>
      </c>
      <c r="Z8" s="1" t="s">
        <v>145</v>
      </c>
      <c r="AA8" s="1" t="s">
        <v>136</v>
      </c>
      <c r="AB8" s="1" t="s">
        <v>129</v>
      </c>
      <c r="AC8" s="1" t="s">
        <v>146</v>
      </c>
      <c r="AD8" s="1" t="s">
        <v>147</v>
      </c>
      <c r="AE8" s="1" t="s">
        <v>148</v>
      </c>
      <c r="AF8" s="1" t="s">
        <v>132</v>
      </c>
      <c r="AG8" s="1" t="s">
        <v>146</v>
      </c>
      <c r="AH8" s="1" t="s">
        <v>149</v>
      </c>
      <c r="AI8" s="1" t="s">
        <v>150</v>
      </c>
      <c r="AJ8" s="1" t="s">
        <v>151</v>
      </c>
      <c r="AK8" s="1" t="s">
        <v>152</v>
      </c>
      <c r="AL8" s="1" t="s">
        <v>129</v>
      </c>
      <c r="AM8" s="1" t="s">
        <v>153</v>
      </c>
    </row>
    <row r="9" spans="1:702">
      <c r="A9" s="1" t="s">
        <v>154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158</v>
      </c>
      <c r="G9" s="1" t="s">
        <v>159</v>
      </c>
      <c r="H9" s="1" t="s">
        <v>160</v>
      </c>
      <c r="I9" s="1" t="s">
        <v>161</v>
      </c>
      <c r="J9" s="1" t="s">
        <v>160</v>
      </c>
      <c r="K9" s="1" t="s">
        <v>162</v>
      </c>
      <c r="L9" s="1" t="s">
        <v>162</v>
      </c>
      <c r="M9" s="1" t="s">
        <v>163</v>
      </c>
      <c r="N9" s="1" t="s">
        <v>164</v>
      </c>
      <c r="O9" s="1" t="s">
        <v>164</v>
      </c>
      <c r="P9" s="1" t="s">
        <v>165</v>
      </c>
      <c r="Q9" s="1" t="s">
        <v>163</v>
      </c>
      <c r="R9" s="1" t="s">
        <v>162</v>
      </c>
      <c r="S9" s="1" t="s">
        <v>162</v>
      </c>
      <c r="T9" s="1" t="s">
        <v>160</v>
      </c>
      <c r="U9" s="1" t="s">
        <v>163</v>
      </c>
      <c r="V9" s="1" t="s">
        <v>166</v>
      </c>
      <c r="W9" s="1" t="s">
        <v>162</v>
      </c>
      <c r="X9" s="1" t="s">
        <v>160</v>
      </c>
      <c r="Y9" s="1" t="s">
        <v>160</v>
      </c>
      <c r="Z9" s="1" t="s">
        <v>156</v>
      </c>
      <c r="AA9" s="1" t="s">
        <v>160</v>
      </c>
      <c r="AB9" s="1" t="s">
        <v>163</v>
      </c>
      <c r="AC9" s="1" t="s">
        <v>163</v>
      </c>
      <c r="AD9" s="1" t="s">
        <v>156</v>
      </c>
      <c r="AE9" s="1" t="s">
        <v>167</v>
      </c>
      <c r="AF9" s="1" t="s">
        <v>162</v>
      </c>
      <c r="AG9" s="1" t="s">
        <v>163</v>
      </c>
      <c r="AH9" s="1" t="s">
        <v>160</v>
      </c>
      <c r="AI9" s="1" t="s">
        <v>160</v>
      </c>
      <c r="AJ9" s="1" t="s">
        <v>156</v>
      </c>
      <c r="AK9" s="1" t="s">
        <v>163</v>
      </c>
      <c r="AL9" s="1" t="s">
        <v>163</v>
      </c>
      <c r="AM9" s="1" t="s">
        <v>160</v>
      </c>
    </row>
    <row r="10" spans="1:702">
      <c r="A10" s="1" t="s">
        <v>168</v>
      </c>
      <c r="B10" s="1" t="s">
        <v>169</v>
      </c>
      <c r="C10" s="1" t="s">
        <v>170</v>
      </c>
      <c r="D10" s="1" t="s">
        <v>170</v>
      </c>
      <c r="E10" s="1" t="s">
        <v>170</v>
      </c>
      <c r="F10" s="1" t="s">
        <v>170</v>
      </c>
      <c r="G10" s="1" t="s">
        <v>170</v>
      </c>
      <c r="H10" s="1" t="s">
        <v>170</v>
      </c>
      <c r="I10" s="1" t="s">
        <v>170</v>
      </c>
      <c r="J10" s="1" t="s">
        <v>170</v>
      </c>
      <c r="K10" s="1" t="s">
        <v>171</v>
      </c>
      <c r="L10" s="1" t="s">
        <v>171</v>
      </c>
      <c r="M10" s="1" t="s">
        <v>170</v>
      </c>
      <c r="N10" s="1" t="s">
        <v>172</v>
      </c>
      <c r="O10" s="1" t="s">
        <v>172</v>
      </c>
      <c r="P10" s="1" t="s">
        <v>170</v>
      </c>
      <c r="Q10" s="1" t="s">
        <v>170</v>
      </c>
      <c r="R10" s="1" t="s">
        <v>173</v>
      </c>
      <c r="S10" s="1" t="s">
        <v>173</v>
      </c>
      <c r="T10" s="1" t="s">
        <v>174</v>
      </c>
      <c r="U10" s="1" t="s">
        <v>170</v>
      </c>
      <c r="V10" s="1" t="s">
        <v>175</v>
      </c>
      <c r="W10" s="1" t="s">
        <v>176</v>
      </c>
      <c r="X10" s="1" t="s">
        <v>170</v>
      </c>
      <c r="Y10" s="1" t="s">
        <v>170</v>
      </c>
      <c r="Z10" s="1" t="s">
        <v>177</v>
      </c>
      <c r="AA10" s="1" t="s">
        <v>178</v>
      </c>
      <c r="AB10" s="1" t="s">
        <v>170</v>
      </c>
      <c r="AC10" s="1" t="s">
        <v>170</v>
      </c>
      <c r="AD10" s="1" t="s">
        <v>179</v>
      </c>
      <c r="AE10" s="1" t="s">
        <v>169</v>
      </c>
      <c r="AF10" s="1" t="s">
        <v>169</v>
      </c>
      <c r="AG10" s="1" t="s">
        <v>170</v>
      </c>
      <c r="AH10" s="1" t="s">
        <v>180</v>
      </c>
      <c r="AI10" s="1" t="s">
        <v>180</v>
      </c>
      <c r="AJ10" s="1" t="s">
        <v>181</v>
      </c>
      <c r="AK10" s="1" t="s">
        <v>170</v>
      </c>
      <c r="AL10" s="1" t="s">
        <v>177</v>
      </c>
      <c r="AM10" s="1" t="s">
        <v>170</v>
      </c>
    </row>
    <row r="11" spans="1:702">
      <c r="A11" s="1" t="s">
        <v>182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1" t="s">
        <v>190</v>
      </c>
      <c r="J11" s="1" t="s">
        <v>191</v>
      </c>
      <c r="K11" s="1" t="s">
        <v>192</v>
      </c>
      <c r="L11" s="1" t="s">
        <v>193</v>
      </c>
      <c r="M11" s="1" t="s">
        <v>194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199</v>
      </c>
      <c r="S11" s="1" t="s">
        <v>199</v>
      </c>
      <c r="T11" s="1" t="s">
        <v>200</v>
      </c>
      <c r="U11" s="1" t="s">
        <v>201</v>
      </c>
      <c r="V11" s="1" t="s">
        <v>202</v>
      </c>
      <c r="W11" s="1" t="s">
        <v>203</v>
      </c>
      <c r="X11" s="1" t="s">
        <v>204</v>
      </c>
      <c r="Y11" s="1" t="s">
        <v>205</v>
      </c>
      <c r="Z11" s="1" t="s">
        <v>206</v>
      </c>
      <c r="AA11" s="1" t="s">
        <v>207</v>
      </c>
      <c r="AB11" s="1" t="s">
        <v>208</v>
      </c>
      <c r="AC11" s="1" t="s">
        <v>209</v>
      </c>
      <c r="AD11" s="1" t="s">
        <v>210</v>
      </c>
      <c r="AE11" s="1" t="s">
        <v>211</v>
      </c>
      <c r="AF11" s="1" t="s">
        <v>212</v>
      </c>
      <c r="AG11" s="1" t="s">
        <v>213</v>
      </c>
      <c r="AH11" s="1" t="s">
        <v>214</v>
      </c>
      <c r="AI11" s="1" t="s">
        <v>215</v>
      </c>
      <c r="AJ11" s="1" t="s">
        <v>216</v>
      </c>
      <c r="AK11" s="1" t="s">
        <v>217</v>
      </c>
      <c r="AL11" s="1" t="s">
        <v>218</v>
      </c>
      <c r="AM11" s="1" t="s">
        <v>219</v>
      </c>
    </row>
    <row r="12" spans="1:702">
      <c r="A12" s="1" t="s">
        <v>220</v>
      </c>
      <c r="B12" s="1" t="s">
        <v>221</v>
      </c>
      <c r="C12" s="1" t="s">
        <v>222</v>
      </c>
      <c r="D12" s="1" t="s">
        <v>223</v>
      </c>
      <c r="E12" s="1" t="s">
        <v>224</v>
      </c>
      <c r="F12" s="1" t="s">
        <v>225</v>
      </c>
      <c r="G12" s="1" t="s">
        <v>226</v>
      </c>
      <c r="H12" s="1" t="s">
        <v>227</v>
      </c>
      <c r="I12" s="1" t="s">
        <v>228</v>
      </c>
      <c r="J12" s="1" t="s">
        <v>229</v>
      </c>
      <c r="K12" s="1" t="s">
        <v>230</v>
      </c>
      <c r="L12" s="1" t="s">
        <v>231</v>
      </c>
      <c r="M12" s="1" t="s">
        <v>232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237</v>
      </c>
      <c r="S12" s="1" t="s">
        <v>237</v>
      </c>
      <c r="T12" s="1" t="s">
        <v>238</v>
      </c>
      <c r="U12" s="1" t="s">
        <v>239</v>
      </c>
      <c r="V12" s="1" t="s">
        <v>240</v>
      </c>
      <c r="W12" s="1" t="s">
        <v>241</v>
      </c>
      <c r="X12" s="1" t="s">
        <v>242</v>
      </c>
      <c r="Y12" s="1" t="s">
        <v>243</v>
      </c>
      <c r="Z12" s="1" t="s">
        <v>236</v>
      </c>
      <c r="AA12" s="1" t="s">
        <v>244</v>
      </c>
      <c r="AB12" s="1" t="s">
        <v>245</v>
      </c>
      <c r="AC12" s="1" t="s">
        <v>246</v>
      </c>
      <c r="AD12" s="1" t="s">
        <v>247</v>
      </c>
      <c r="AE12" s="1" t="s">
        <v>230</v>
      </c>
      <c r="AF12" s="1" t="s">
        <v>230</v>
      </c>
      <c r="AG12" s="1" t="s">
        <v>248</v>
      </c>
      <c r="AH12" s="1" t="s">
        <v>236</v>
      </c>
      <c r="AI12" s="1" t="s">
        <v>249</v>
      </c>
      <c r="AJ12" s="1" t="s">
        <v>250</v>
      </c>
      <c r="AK12" s="1" t="s">
        <v>225</v>
      </c>
      <c r="AL12" s="1" t="s">
        <v>251</v>
      </c>
      <c r="AM12" s="1" t="s">
        <v>252</v>
      </c>
    </row>
    <row r="13" spans="1:702">
      <c r="A13" s="1" t="s">
        <v>253</v>
      </c>
      <c r="B13" s="1" t="s">
        <v>254</v>
      </c>
      <c r="C13" s="1" t="s">
        <v>255</v>
      </c>
      <c r="D13" s="1" t="s">
        <v>255</v>
      </c>
      <c r="E13" s="1" t="s">
        <v>254</v>
      </c>
      <c r="F13" s="1" t="s">
        <v>173</v>
      </c>
      <c r="G13" s="1" t="s">
        <v>256</v>
      </c>
      <c r="H13" s="1" t="s">
        <v>256</v>
      </c>
      <c r="I13" s="1" t="s">
        <v>254</v>
      </c>
      <c r="J13" s="1" t="s">
        <v>256</v>
      </c>
      <c r="K13" s="1" t="s">
        <v>254</v>
      </c>
      <c r="L13" s="1" t="s">
        <v>254</v>
      </c>
      <c r="M13" s="1" t="s">
        <v>254</v>
      </c>
      <c r="N13" s="1" t="s">
        <v>254</v>
      </c>
      <c r="O13" s="1" t="s">
        <v>254</v>
      </c>
      <c r="P13" s="1" t="s">
        <v>254</v>
      </c>
      <c r="Q13" s="1" t="s">
        <v>254</v>
      </c>
      <c r="R13" s="1" t="s">
        <v>256</v>
      </c>
      <c r="S13" s="1" t="s">
        <v>254</v>
      </c>
      <c r="T13" s="1" t="s">
        <v>173</v>
      </c>
      <c r="U13" s="1" t="s">
        <v>254</v>
      </c>
      <c r="V13" s="1" t="s">
        <v>256</v>
      </c>
      <c r="W13" s="1" t="s">
        <v>173</v>
      </c>
      <c r="X13" s="1" t="s">
        <v>256</v>
      </c>
      <c r="Y13" s="1" t="s">
        <v>256</v>
      </c>
      <c r="Z13" s="1" t="s">
        <v>256</v>
      </c>
      <c r="AA13" s="1" t="s">
        <v>256</v>
      </c>
      <c r="AB13" s="1" t="s">
        <v>256</v>
      </c>
      <c r="AC13" s="1" t="s">
        <v>256</v>
      </c>
      <c r="AD13" s="1" t="s">
        <v>257</v>
      </c>
      <c r="AE13" s="1" t="s">
        <v>173</v>
      </c>
      <c r="AF13" s="1" t="s">
        <v>254</v>
      </c>
      <c r="AG13" s="1" t="s">
        <v>256</v>
      </c>
      <c r="AH13" s="1" t="s">
        <v>258</v>
      </c>
      <c r="AI13" s="1" t="s">
        <v>258</v>
      </c>
      <c r="AJ13" s="1" t="s">
        <v>259</v>
      </c>
      <c r="AK13" s="1" t="s">
        <v>260</v>
      </c>
      <c r="AL13" s="1" t="s">
        <v>256</v>
      </c>
      <c r="AM13" s="1" t="s">
        <v>256</v>
      </c>
    </row>
    <row r="14" spans="1:702">
      <c r="A14" s="1" t="s">
        <v>261</v>
      </c>
      <c r="B14" s="1" t="s">
        <v>256</v>
      </c>
      <c r="C14" s="1" t="s">
        <v>256</v>
      </c>
      <c r="D14" s="1" t="s">
        <v>256</v>
      </c>
      <c r="E14" s="1" t="s">
        <v>254</v>
      </c>
      <c r="F14" s="1" t="s">
        <v>256</v>
      </c>
      <c r="G14" s="1" t="s">
        <v>254</v>
      </c>
      <c r="H14" s="1" t="s">
        <v>256</v>
      </c>
      <c r="I14" s="1" t="s">
        <v>254</v>
      </c>
      <c r="J14" s="1" t="s">
        <v>256</v>
      </c>
      <c r="K14" s="1" t="s">
        <v>262</v>
      </c>
      <c r="L14" s="1" t="s">
        <v>262</v>
      </c>
      <c r="M14" s="1" t="s">
        <v>254</v>
      </c>
      <c r="N14" s="1" t="s">
        <v>256</v>
      </c>
      <c r="O14" s="1" t="s">
        <v>256</v>
      </c>
      <c r="P14" s="1" t="s">
        <v>256</v>
      </c>
      <c r="Q14" s="1" t="s">
        <v>256</v>
      </c>
      <c r="R14" s="1" t="s">
        <v>263</v>
      </c>
      <c r="S14" s="1" t="s">
        <v>254</v>
      </c>
      <c r="T14" s="1" t="s">
        <v>256</v>
      </c>
      <c r="U14" s="1" t="s">
        <v>254</v>
      </c>
      <c r="V14" s="1" t="s">
        <v>254</v>
      </c>
      <c r="W14" s="1" t="s">
        <v>254</v>
      </c>
      <c r="X14" s="1" t="s">
        <v>254</v>
      </c>
      <c r="Y14" s="1" t="s">
        <v>254</v>
      </c>
      <c r="Z14" s="1" t="s">
        <v>256</v>
      </c>
      <c r="AA14" s="1" t="s">
        <v>254</v>
      </c>
      <c r="AB14" s="1" t="s">
        <v>254</v>
      </c>
      <c r="AC14" s="1" t="s">
        <v>256</v>
      </c>
      <c r="AD14" s="1" t="s">
        <v>254</v>
      </c>
      <c r="AE14" s="1" t="s">
        <v>256</v>
      </c>
      <c r="AF14" s="1" t="s">
        <v>256</v>
      </c>
      <c r="AG14" s="1" t="s">
        <v>254</v>
      </c>
      <c r="AH14" s="1" t="s">
        <v>254</v>
      </c>
      <c r="AI14" s="1" t="s">
        <v>254</v>
      </c>
      <c r="AJ14" s="1" t="s">
        <v>264</v>
      </c>
      <c r="AK14" s="1" t="s">
        <v>260</v>
      </c>
      <c r="AL14" s="1" t="s">
        <v>254</v>
      </c>
      <c r="AM14" s="1" t="s">
        <v>254</v>
      </c>
    </row>
    <row r="15" spans="1:702">
      <c r="A15" s="1" t="s">
        <v>265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269</v>
      </c>
      <c r="G15" s="1" t="s">
        <v>270</v>
      </c>
      <c r="H15" s="1" t="s">
        <v>271</v>
      </c>
      <c r="I15" s="1" t="s">
        <v>272</v>
      </c>
      <c r="J15" s="1" t="s">
        <v>273</v>
      </c>
      <c r="K15" s="1" t="s">
        <v>274</v>
      </c>
      <c r="L15" s="1" t="s">
        <v>274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269</v>
      </c>
      <c r="S15" s="1" t="s">
        <v>269</v>
      </c>
      <c r="T15" s="1" t="s">
        <v>275</v>
      </c>
      <c r="U15" s="1" t="s">
        <v>272</v>
      </c>
      <c r="V15" s="1" t="s">
        <v>279</v>
      </c>
      <c r="W15" s="1" t="s">
        <v>280</v>
      </c>
      <c r="X15" s="1" t="s">
        <v>281</v>
      </c>
      <c r="Y15" s="1" t="s">
        <v>282</v>
      </c>
      <c r="Z15" s="1" t="s">
        <v>283</v>
      </c>
      <c r="AA15" s="1" t="s">
        <v>284</v>
      </c>
      <c r="AB15" s="1" t="s">
        <v>271</v>
      </c>
      <c r="AC15" s="1" t="s">
        <v>271</v>
      </c>
      <c r="AD15" s="1" t="s">
        <v>285</v>
      </c>
      <c r="AE15" s="1" t="s">
        <v>269</v>
      </c>
      <c r="AF15" s="1" t="s">
        <v>275</v>
      </c>
      <c r="AG15" s="1" t="s">
        <v>276</v>
      </c>
      <c r="AH15" s="1" t="s">
        <v>286</v>
      </c>
      <c r="AI15" s="1" t="s">
        <v>287</v>
      </c>
      <c r="AJ15" s="1" t="s">
        <v>288</v>
      </c>
      <c r="AK15" s="1" t="s">
        <v>289</v>
      </c>
      <c r="AL15" s="1" t="s">
        <v>290</v>
      </c>
      <c r="AM15" s="1" t="s">
        <v>285</v>
      </c>
    </row>
    <row r="16" spans="1:702">
      <c r="A16" s="1" t="s">
        <v>291</v>
      </c>
      <c r="B16" s="1" t="s">
        <v>254</v>
      </c>
      <c r="C16" s="1" t="s">
        <v>292</v>
      </c>
      <c r="D16" s="1" t="s">
        <v>292</v>
      </c>
      <c r="E16" s="1" t="s">
        <v>254</v>
      </c>
      <c r="F16" s="1" t="s">
        <v>254</v>
      </c>
      <c r="G16" s="1" t="s">
        <v>256</v>
      </c>
      <c r="H16" s="1" t="s">
        <v>292</v>
      </c>
      <c r="I16" s="1" t="s">
        <v>256</v>
      </c>
      <c r="J16" s="1" t="s">
        <v>292</v>
      </c>
      <c r="K16" s="1" t="s">
        <v>256</v>
      </c>
      <c r="L16" s="1" t="s">
        <v>256</v>
      </c>
      <c r="M16" s="1" t="s">
        <v>256</v>
      </c>
      <c r="N16" s="1" t="s">
        <v>256</v>
      </c>
      <c r="O16" s="1" t="s">
        <v>256</v>
      </c>
      <c r="P16" s="1" t="s">
        <v>293</v>
      </c>
      <c r="Q16" s="1" t="s">
        <v>292</v>
      </c>
      <c r="R16" s="1" t="s">
        <v>256</v>
      </c>
      <c r="S16" s="1" t="s">
        <v>256</v>
      </c>
      <c r="T16" s="1" t="s">
        <v>254</v>
      </c>
      <c r="U16" s="1" t="s">
        <v>294</v>
      </c>
      <c r="V16" s="1" t="s">
        <v>295</v>
      </c>
      <c r="W16" s="1" t="s">
        <v>256</v>
      </c>
      <c r="X16" s="1" t="s">
        <v>296</v>
      </c>
      <c r="Y16" s="1" t="s">
        <v>297</v>
      </c>
      <c r="Z16" s="1" t="s">
        <v>254</v>
      </c>
      <c r="AA16" s="1" t="s">
        <v>292</v>
      </c>
      <c r="AB16" s="1" t="s">
        <v>292</v>
      </c>
      <c r="AC16" s="1" t="s">
        <v>292</v>
      </c>
      <c r="AD16" s="1" t="s">
        <v>256</v>
      </c>
      <c r="AE16" s="1" t="s">
        <v>256</v>
      </c>
      <c r="AF16" s="1" t="s">
        <v>256</v>
      </c>
      <c r="AG16" s="1" t="s">
        <v>292</v>
      </c>
      <c r="AH16" s="1" t="s">
        <v>298</v>
      </c>
      <c r="AI16" s="1" t="s">
        <v>298</v>
      </c>
      <c r="AJ16" s="1" t="s">
        <v>256</v>
      </c>
      <c r="AK16" s="1" t="s">
        <v>299</v>
      </c>
      <c r="AL16" s="1" t="s">
        <v>254</v>
      </c>
      <c r="AM16" s="1" t="s">
        <v>292</v>
      </c>
    </row>
    <row r="17" spans="1:702">
      <c r="A17" s="1" t="s">
        <v>300</v>
      </c>
      <c r="B17" s="1" t="s">
        <v>301</v>
      </c>
      <c r="E17" s="1" t="s">
        <v>173</v>
      </c>
      <c r="F17" s="1" t="s">
        <v>302</v>
      </c>
      <c r="G17" s="1" t="s">
        <v>303</v>
      </c>
      <c r="K17" s="1" t="s">
        <v>304</v>
      </c>
      <c r="L17" s="1" t="s">
        <v>304</v>
      </c>
      <c r="N17" s="1" t="s">
        <v>303</v>
      </c>
      <c r="O17" s="1" t="s">
        <v>303</v>
      </c>
      <c r="R17" s="1" t="s">
        <v>305</v>
      </c>
      <c r="S17" s="1" t="s">
        <v>305</v>
      </c>
      <c r="U17" s="1" t="s">
        <v>303</v>
      </c>
      <c r="W17" s="1" t="s">
        <v>303</v>
      </c>
      <c r="AB17" s="1" t="s">
        <v>306</v>
      </c>
      <c r="AD17" s="1" t="s">
        <v>307</v>
      </c>
      <c r="AE17" s="1" t="s">
        <v>303</v>
      </c>
      <c r="AF17" s="1" t="s">
        <v>303</v>
      </c>
      <c r="AK17" s="1" t="s">
        <v>306</v>
      </c>
    </row>
    <row r="18" spans="1:702">
      <c r="A18" s="1" t="s">
        <v>308</v>
      </c>
      <c r="B18" s="1" t="s">
        <v>309</v>
      </c>
      <c r="C18" s="1" t="s">
        <v>310</v>
      </c>
      <c r="D18" s="1" t="s">
        <v>311</v>
      </c>
      <c r="E18" s="1" t="s">
        <v>173</v>
      </c>
      <c r="F18" s="1" t="s">
        <v>173</v>
      </c>
      <c r="G18" s="1" t="s">
        <v>312</v>
      </c>
      <c r="H18" s="1" t="s">
        <v>313</v>
      </c>
      <c r="I18" s="1" t="s">
        <v>314</v>
      </c>
      <c r="J18" s="1" t="s">
        <v>313</v>
      </c>
      <c r="K18" s="1" t="s">
        <v>315</v>
      </c>
      <c r="L18" s="1" t="s">
        <v>315</v>
      </c>
      <c r="M18" s="1" t="s">
        <v>316</v>
      </c>
      <c r="N18" s="1" t="s">
        <v>317</v>
      </c>
      <c r="O18" s="1" t="s">
        <v>317</v>
      </c>
      <c r="P18" s="1" t="s">
        <v>318</v>
      </c>
      <c r="Q18" s="1" t="s">
        <v>313</v>
      </c>
      <c r="R18" s="1" t="s">
        <v>173</v>
      </c>
      <c r="S18" s="1" t="s">
        <v>173</v>
      </c>
      <c r="T18" s="1" t="s">
        <v>319</v>
      </c>
      <c r="U18" s="1" t="s">
        <v>320</v>
      </c>
      <c r="V18" s="1" t="s">
        <v>321</v>
      </c>
      <c r="W18" s="1" t="s">
        <v>322</v>
      </c>
      <c r="X18" s="1" t="s">
        <v>323</v>
      </c>
      <c r="Y18" s="1" t="s">
        <v>323</v>
      </c>
      <c r="Z18" s="1" t="s">
        <v>173</v>
      </c>
      <c r="AA18" s="1" t="s">
        <v>313</v>
      </c>
      <c r="AB18" s="1" t="s">
        <v>324</v>
      </c>
      <c r="AC18" s="1" t="s">
        <v>325</v>
      </c>
      <c r="AD18" s="1" t="s">
        <v>326</v>
      </c>
      <c r="AE18" s="1" t="s">
        <v>313</v>
      </c>
      <c r="AF18" s="1" t="s">
        <v>327</v>
      </c>
      <c r="AG18" s="1" t="s">
        <v>328</v>
      </c>
      <c r="AH18" s="1" t="s">
        <v>329</v>
      </c>
      <c r="AI18" s="1" t="s">
        <v>329</v>
      </c>
      <c r="AJ18" s="1" t="s">
        <v>330</v>
      </c>
      <c r="AK18" s="1" t="s">
        <v>331</v>
      </c>
      <c r="AL18" s="1" t="s">
        <v>332</v>
      </c>
      <c r="AM18" s="1" t="s">
        <v>333</v>
      </c>
    </row>
    <row r="19" spans="1:702">
      <c r="A19" s="1" t="s">
        <v>334</v>
      </c>
      <c r="B19" s="1" t="s">
        <v>254</v>
      </c>
      <c r="C19" s="1" t="s">
        <v>254</v>
      </c>
      <c r="D19" s="1" t="s">
        <v>254</v>
      </c>
      <c r="E19" s="1" t="s">
        <v>254</v>
      </c>
      <c r="F19" s="1" t="s">
        <v>256</v>
      </c>
      <c r="G19" s="1" t="s">
        <v>256</v>
      </c>
      <c r="H19" s="1" t="s">
        <v>256</v>
      </c>
      <c r="I19" s="1" t="s">
        <v>335</v>
      </c>
      <c r="J19" s="1" t="s">
        <v>254</v>
      </c>
      <c r="K19" s="1" t="s">
        <v>254</v>
      </c>
      <c r="L19" s="1" t="s">
        <v>254</v>
      </c>
      <c r="M19" s="1" t="s">
        <v>254</v>
      </c>
      <c r="N19" s="1" t="s">
        <v>254</v>
      </c>
      <c r="O19" s="1" t="s">
        <v>254</v>
      </c>
      <c r="P19" s="1" t="s">
        <v>336</v>
      </c>
      <c r="Q19" s="1" t="s">
        <v>254</v>
      </c>
      <c r="R19" s="1" t="s">
        <v>337</v>
      </c>
      <c r="S19" s="1" t="s">
        <v>256</v>
      </c>
      <c r="T19" s="1" t="s">
        <v>254</v>
      </c>
      <c r="U19" s="1" t="s">
        <v>254</v>
      </c>
      <c r="V19" s="1" t="s">
        <v>338</v>
      </c>
      <c r="W19" s="1" t="s">
        <v>254</v>
      </c>
      <c r="X19" s="1" t="s">
        <v>254</v>
      </c>
      <c r="Y19" s="1" t="s">
        <v>254</v>
      </c>
      <c r="Z19" s="1" t="s">
        <v>339</v>
      </c>
      <c r="AA19" s="1" t="s">
        <v>254</v>
      </c>
      <c r="AB19" s="1" t="s">
        <v>254</v>
      </c>
      <c r="AC19" s="1" t="s">
        <v>340</v>
      </c>
      <c r="AD19" s="1" t="s">
        <v>254</v>
      </c>
      <c r="AE19" s="1" t="s">
        <v>341</v>
      </c>
      <c r="AF19" s="1" t="s">
        <v>256</v>
      </c>
      <c r="AG19" s="1" t="s">
        <v>254</v>
      </c>
      <c r="AH19" s="1" t="s">
        <v>254</v>
      </c>
      <c r="AI19" s="1" t="s">
        <v>254</v>
      </c>
      <c r="AJ19" s="1" t="s">
        <v>342</v>
      </c>
      <c r="AK19" s="1" t="s">
        <v>254</v>
      </c>
      <c r="AL19" s="1" t="s">
        <v>256</v>
      </c>
      <c r="AM19" s="1" t="s">
        <v>256</v>
      </c>
    </row>
    <row r="20" spans="1:702">
      <c r="A20" s="1" t="s">
        <v>343</v>
      </c>
      <c r="B20" s="1" t="s">
        <v>254</v>
      </c>
      <c r="C20" s="1" t="s">
        <v>254</v>
      </c>
      <c r="D20" s="1" t="s">
        <v>254</v>
      </c>
      <c r="E20" s="1" t="s">
        <v>254</v>
      </c>
      <c r="F20" s="1" t="s">
        <v>256</v>
      </c>
      <c r="G20" s="1" t="s">
        <v>254</v>
      </c>
      <c r="H20" s="1" t="s">
        <v>254</v>
      </c>
      <c r="I20" s="1" t="s">
        <v>254</v>
      </c>
      <c r="J20" s="1" t="s">
        <v>254</v>
      </c>
      <c r="K20" s="1" t="s">
        <v>254</v>
      </c>
      <c r="L20" s="1" t="s">
        <v>254</v>
      </c>
      <c r="M20" s="1" t="s">
        <v>254</v>
      </c>
      <c r="N20" s="1" t="s">
        <v>254</v>
      </c>
      <c r="O20" s="1" t="s">
        <v>254</v>
      </c>
      <c r="P20" s="1" t="s">
        <v>254</v>
      </c>
      <c r="Q20" s="1" t="s">
        <v>254</v>
      </c>
      <c r="R20" s="1" t="s">
        <v>254</v>
      </c>
      <c r="S20" s="1" t="s">
        <v>256</v>
      </c>
      <c r="T20" s="1" t="s">
        <v>254</v>
      </c>
      <c r="U20" s="1" t="s">
        <v>254</v>
      </c>
      <c r="V20" s="1" t="s">
        <v>254</v>
      </c>
      <c r="W20" s="1" t="s">
        <v>254</v>
      </c>
      <c r="X20" s="1" t="s">
        <v>254</v>
      </c>
      <c r="Y20" s="1" t="s">
        <v>254</v>
      </c>
      <c r="Z20" s="1" t="s">
        <v>254</v>
      </c>
      <c r="AA20" s="1" t="s">
        <v>254</v>
      </c>
      <c r="AB20" s="1" t="s">
        <v>254</v>
      </c>
      <c r="AC20" s="1" t="s">
        <v>254</v>
      </c>
      <c r="AD20" s="1" t="s">
        <v>254</v>
      </c>
      <c r="AE20" s="1" t="s">
        <v>254</v>
      </c>
      <c r="AF20" s="1" t="s">
        <v>254</v>
      </c>
      <c r="AG20" s="1" t="s">
        <v>254</v>
      </c>
      <c r="AH20" s="1" t="s">
        <v>254</v>
      </c>
      <c r="AI20" s="1" t="s">
        <v>254</v>
      </c>
      <c r="AJ20" s="1" t="s">
        <v>254</v>
      </c>
      <c r="AK20" s="1" t="s">
        <v>254</v>
      </c>
      <c r="AL20" s="1" t="s">
        <v>254</v>
      </c>
      <c r="AM20" s="1" t="s">
        <v>254</v>
      </c>
    </row>
    <row r="21" spans="1:702">
      <c r="A21" s="1" t="s">
        <v>344</v>
      </c>
      <c r="B21" s="1" t="s">
        <v>254</v>
      </c>
      <c r="C21" s="1" t="s">
        <v>254</v>
      </c>
      <c r="D21" s="1" t="s">
        <v>254</v>
      </c>
      <c r="E21" s="1" t="s">
        <v>254</v>
      </c>
      <c r="F21" s="1" t="s">
        <v>256</v>
      </c>
      <c r="G21" s="1" t="s">
        <v>254</v>
      </c>
      <c r="H21" s="1" t="s">
        <v>254</v>
      </c>
      <c r="I21" s="1" t="s">
        <v>254</v>
      </c>
      <c r="J21" s="1" t="s">
        <v>254</v>
      </c>
      <c r="K21" s="1" t="s">
        <v>254</v>
      </c>
      <c r="L21" s="1" t="s">
        <v>254</v>
      </c>
      <c r="M21" s="1" t="s">
        <v>254</v>
      </c>
      <c r="N21" s="1" t="s">
        <v>254</v>
      </c>
      <c r="O21" s="1" t="s">
        <v>254</v>
      </c>
      <c r="P21" s="1" t="s">
        <v>254</v>
      </c>
      <c r="Q21" s="1" t="s">
        <v>254</v>
      </c>
      <c r="R21" s="1" t="s">
        <v>254</v>
      </c>
      <c r="S21" s="1" t="s">
        <v>254</v>
      </c>
      <c r="T21" s="1" t="s">
        <v>254</v>
      </c>
      <c r="U21" s="1" t="s">
        <v>254</v>
      </c>
      <c r="V21" s="1" t="s">
        <v>254</v>
      </c>
      <c r="W21" s="1" t="s">
        <v>254</v>
      </c>
      <c r="X21" s="1" t="s">
        <v>254</v>
      </c>
      <c r="Y21" s="1" t="s">
        <v>254</v>
      </c>
      <c r="Z21" s="1" t="s">
        <v>254</v>
      </c>
      <c r="AA21" s="1" t="s">
        <v>254</v>
      </c>
      <c r="AB21" s="1" t="s">
        <v>254</v>
      </c>
      <c r="AC21" s="1" t="s">
        <v>254</v>
      </c>
      <c r="AD21" s="1" t="s">
        <v>254</v>
      </c>
      <c r="AE21" s="1" t="s">
        <v>254</v>
      </c>
      <c r="AF21" s="1" t="s">
        <v>256</v>
      </c>
      <c r="AG21" s="1" t="s">
        <v>254</v>
      </c>
      <c r="AH21" s="1" t="s">
        <v>254</v>
      </c>
      <c r="AI21" s="1" t="s">
        <v>254</v>
      </c>
      <c r="AJ21" s="1" t="s">
        <v>254</v>
      </c>
      <c r="AK21" s="1" t="s">
        <v>256</v>
      </c>
      <c r="AL21" s="1" t="s">
        <v>256</v>
      </c>
      <c r="AM21" s="1" t="s">
        <v>254</v>
      </c>
    </row>
    <row r="22" spans="1:702">
      <c r="A22" s="1" t="s">
        <v>345</v>
      </c>
      <c r="B22" s="1" t="s">
        <v>254</v>
      </c>
      <c r="C22" s="1" t="s">
        <v>256</v>
      </c>
      <c r="D22" s="1" t="s">
        <v>254</v>
      </c>
      <c r="E22" s="1" t="s">
        <v>256</v>
      </c>
      <c r="F22" s="1" t="s">
        <v>256</v>
      </c>
      <c r="G22" s="1" t="s">
        <v>256</v>
      </c>
      <c r="H22" s="1" t="s">
        <v>256</v>
      </c>
      <c r="I22" s="1" t="s">
        <v>256</v>
      </c>
      <c r="J22" s="1" t="s">
        <v>178</v>
      </c>
      <c r="K22" s="1" t="s">
        <v>173</v>
      </c>
      <c r="L22" s="1" t="s">
        <v>173</v>
      </c>
      <c r="M22" s="1" t="s">
        <v>254</v>
      </c>
      <c r="N22" s="1" t="s">
        <v>254</v>
      </c>
      <c r="O22" s="1" t="s">
        <v>254</v>
      </c>
      <c r="P22" s="1" t="s">
        <v>256</v>
      </c>
      <c r="Q22" s="1" t="s">
        <v>256</v>
      </c>
      <c r="R22" s="1" t="s">
        <v>256</v>
      </c>
      <c r="S22" s="1" t="s">
        <v>256</v>
      </c>
      <c r="T22" s="1" t="s">
        <v>346</v>
      </c>
      <c r="U22" s="1" t="s">
        <v>173</v>
      </c>
      <c r="V22" s="1" t="s">
        <v>256</v>
      </c>
      <c r="W22" s="1" t="s">
        <v>254</v>
      </c>
      <c r="X22" s="1" t="s">
        <v>256</v>
      </c>
      <c r="Y22" s="1" t="s">
        <v>256</v>
      </c>
      <c r="Z22" s="1" t="s">
        <v>173</v>
      </c>
      <c r="AA22" s="1" t="s">
        <v>254</v>
      </c>
      <c r="AB22" s="1" t="s">
        <v>178</v>
      </c>
      <c r="AC22" s="1" t="s">
        <v>178</v>
      </c>
      <c r="AD22" s="1" t="s">
        <v>254</v>
      </c>
      <c r="AE22" s="1" t="s">
        <v>173</v>
      </c>
      <c r="AF22" s="1" t="s">
        <v>173</v>
      </c>
      <c r="AG22" s="1" t="s">
        <v>254</v>
      </c>
      <c r="AH22" s="1" t="s">
        <v>254</v>
      </c>
      <c r="AI22" s="1" t="s">
        <v>256</v>
      </c>
      <c r="AJ22" s="1" t="s">
        <v>342</v>
      </c>
      <c r="AK22" s="1" t="s">
        <v>256</v>
      </c>
      <c r="AL22" s="1" t="s">
        <v>256</v>
      </c>
      <c r="AM22" s="1" t="s">
        <v>275</v>
      </c>
    </row>
    <row r="23" spans="1:702">
      <c r="A23" s="1" t="s">
        <v>347</v>
      </c>
      <c r="B23" s="1" t="s">
        <v>254</v>
      </c>
      <c r="C23" s="1" t="s">
        <v>254</v>
      </c>
      <c r="D23" s="1" t="s">
        <v>254</v>
      </c>
      <c r="E23" s="1" t="s">
        <v>254</v>
      </c>
      <c r="F23" s="1" t="s">
        <v>256</v>
      </c>
      <c r="G23" s="1" t="s">
        <v>256</v>
      </c>
      <c r="H23" s="1" t="s">
        <v>254</v>
      </c>
      <c r="I23" s="1" t="s">
        <v>256</v>
      </c>
      <c r="J23" s="1" t="s">
        <v>254</v>
      </c>
      <c r="K23" s="1" t="s">
        <v>254</v>
      </c>
      <c r="L23" s="1" t="s">
        <v>254</v>
      </c>
      <c r="M23" s="1" t="s">
        <v>254</v>
      </c>
      <c r="N23" s="1" t="s">
        <v>254</v>
      </c>
      <c r="O23" s="1" t="s">
        <v>254</v>
      </c>
      <c r="P23" s="1" t="s">
        <v>337</v>
      </c>
      <c r="Q23" s="1" t="s">
        <v>254</v>
      </c>
      <c r="R23" s="1" t="s">
        <v>254</v>
      </c>
      <c r="S23" s="1" t="s">
        <v>256</v>
      </c>
      <c r="T23" s="1" t="s">
        <v>348</v>
      </c>
      <c r="U23" s="1" t="s">
        <v>254</v>
      </c>
      <c r="V23" s="1" t="s">
        <v>256</v>
      </c>
      <c r="W23" s="1" t="s">
        <v>254</v>
      </c>
      <c r="X23" s="1" t="s">
        <v>254</v>
      </c>
      <c r="Y23" s="1" t="s">
        <v>254</v>
      </c>
      <c r="Z23" s="1" t="s">
        <v>254</v>
      </c>
      <c r="AA23" s="1" t="s">
        <v>254</v>
      </c>
      <c r="AB23" s="1" t="s">
        <v>254</v>
      </c>
      <c r="AC23" s="1" t="s">
        <v>254</v>
      </c>
      <c r="AD23" s="1" t="s">
        <v>254</v>
      </c>
      <c r="AE23" s="1" t="s">
        <v>256</v>
      </c>
      <c r="AF23" s="1" t="s">
        <v>256</v>
      </c>
      <c r="AG23" s="1" t="s">
        <v>254</v>
      </c>
      <c r="AH23" s="1" t="s">
        <v>349</v>
      </c>
      <c r="AI23" s="1" t="s">
        <v>349</v>
      </c>
      <c r="AJ23" s="1" t="s">
        <v>342</v>
      </c>
      <c r="AK23" s="1" t="s">
        <v>256</v>
      </c>
      <c r="AL23" s="1" t="s">
        <v>254</v>
      </c>
      <c r="AM23" s="1" t="s">
        <v>254</v>
      </c>
    </row>
    <row r="24" spans="1:702">
      <c r="A24" s="1" t="s">
        <v>350</v>
      </c>
      <c r="B24" s="1" t="s">
        <v>351</v>
      </c>
      <c r="C24" s="1" t="s">
        <v>351</v>
      </c>
      <c r="D24" s="1" t="s">
        <v>352</v>
      </c>
      <c r="E24" s="1" t="s">
        <v>353</v>
      </c>
      <c r="F24" s="1" t="s">
        <v>352</v>
      </c>
      <c r="G24" s="1" t="s">
        <v>354</v>
      </c>
      <c r="H24" s="1" t="s">
        <v>355</v>
      </c>
      <c r="I24" s="1" t="s">
        <v>352</v>
      </c>
      <c r="J24" s="1" t="s">
        <v>351</v>
      </c>
      <c r="K24" s="1" t="s">
        <v>353</v>
      </c>
      <c r="L24" s="1" t="s">
        <v>353</v>
      </c>
      <c r="M24" s="1" t="s">
        <v>353</v>
      </c>
      <c r="N24" s="1" t="s">
        <v>354</v>
      </c>
      <c r="O24" s="1" t="s">
        <v>352</v>
      </c>
      <c r="P24" s="1" t="s">
        <v>354</v>
      </c>
      <c r="Q24" s="1" t="s">
        <v>355</v>
      </c>
      <c r="R24" s="1" t="s">
        <v>354</v>
      </c>
      <c r="S24" s="1" t="s">
        <v>354</v>
      </c>
      <c r="T24" s="1" t="s">
        <v>356</v>
      </c>
      <c r="U24" s="1" t="s">
        <v>357</v>
      </c>
      <c r="V24" s="1" t="s">
        <v>354</v>
      </c>
      <c r="W24" s="1" t="s">
        <v>353</v>
      </c>
      <c r="X24" s="1" t="s">
        <v>357</v>
      </c>
      <c r="Y24" s="1" t="s">
        <v>358</v>
      </c>
      <c r="Z24" s="1" t="s">
        <v>353</v>
      </c>
      <c r="AA24" s="1" t="s">
        <v>354</v>
      </c>
      <c r="AB24" s="1" t="s">
        <v>351</v>
      </c>
      <c r="AC24" s="1" t="s">
        <v>351</v>
      </c>
      <c r="AD24" s="1" t="s">
        <v>354</v>
      </c>
      <c r="AE24" s="1" t="s">
        <v>353</v>
      </c>
      <c r="AF24" s="1" t="s">
        <v>353</v>
      </c>
      <c r="AG24" s="1" t="s">
        <v>355</v>
      </c>
      <c r="AH24" s="1" t="s">
        <v>351</v>
      </c>
      <c r="AI24" s="1" t="s">
        <v>351</v>
      </c>
      <c r="AJ24" s="1" t="s">
        <v>353</v>
      </c>
      <c r="AK24" s="1" t="s">
        <v>351</v>
      </c>
      <c r="AL24" s="1" t="s">
        <v>358</v>
      </c>
      <c r="AM24" s="1" t="s">
        <v>355</v>
      </c>
    </row>
    <row r="25" spans="1:702">
      <c r="A25" s="1" t="s">
        <v>359</v>
      </c>
      <c r="B25" s="1" t="s">
        <v>360</v>
      </c>
      <c r="C25" s="1" t="s">
        <v>361</v>
      </c>
      <c r="D25" s="1" t="s">
        <v>362</v>
      </c>
      <c r="E25" s="1" t="s">
        <v>363</v>
      </c>
      <c r="F25" s="1" t="s">
        <v>363</v>
      </c>
      <c r="G25" s="1" t="s">
        <v>364</v>
      </c>
      <c r="H25" s="1" t="s">
        <v>365</v>
      </c>
      <c r="I25" s="1" t="s">
        <v>366</v>
      </c>
      <c r="J25" s="1" t="s">
        <v>367</v>
      </c>
      <c r="K25" s="1" t="s">
        <v>368</v>
      </c>
      <c r="L25" s="1" t="s">
        <v>368</v>
      </c>
      <c r="M25" s="1" t="s">
        <v>369</v>
      </c>
      <c r="N25" s="1" t="s">
        <v>370</v>
      </c>
      <c r="O25" s="1" t="s">
        <v>371</v>
      </c>
      <c r="P25" s="1" t="s">
        <v>372</v>
      </c>
      <c r="Q25" s="1" t="s">
        <v>373</v>
      </c>
      <c r="R25" s="1" t="s">
        <v>374</v>
      </c>
      <c r="S25" s="1" t="s">
        <v>374</v>
      </c>
      <c r="T25" s="1" t="s">
        <v>375</v>
      </c>
      <c r="U25" s="1" t="s">
        <v>376</v>
      </c>
      <c r="V25" s="1" t="s">
        <v>377</v>
      </c>
      <c r="W25" s="1" t="s">
        <v>378</v>
      </c>
      <c r="X25" s="1" t="s">
        <v>379</v>
      </c>
      <c r="Y25" s="1" t="s">
        <v>380</v>
      </c>
      <c r="Z25" s="1" t="s">
        <v>381</v>
      </c>
      <c r="AA25" s="1" t="s">
        <v>382</v>
      </c>
      <c r="AB25" s="1" t="s">
        <v>383</v>
      </c>
      <c r="AC25" s="1" t="s">
        <v>384</v>
      </c>
      <c r="AD25" s="1" t="s">
        <v>385</v>
      </c>
      <c r="AE25" s="1" t="s">
        <v>386</v>
      </c>
      <c r="AF25" s="1" t="s">
        <v>386</v>
      </c>
      <c r="AG25" s="1" t="s">
        <v>387</v>
      </c>
      <c r="AH25" s="1" t="s">
        <v>388</v>
      </c>
      <c r="AI25" s="1" t="s">
        <v>388</v>
      </c>
      <c r="AJ25" s="1" t="s">
        <v>389</v>
      </c>
      <c r="AK25" s="1" t="s">
        <v>390</v>
      </c>
      <c r="AL25" s="1" t="s">
        <v>391</v>
      </c>
      <c r="AM25" s="1" t="s">
        <v>392</v>
      </c>
    </row>
    <row r="26" spans="1:702">
      <c r="A26" s="1" t="s">
        <v>393</v>
      </c>
      <c r="B26" s="1" t="s">
        <v>256</v>
      </c>
      <c r="C26" s="1" t="s">
        <v>256</v>
      </c>
      <c r="D26" s="1" t="s">
        <v>254</v>
      </c>
      <c r="E26" s="1" t="s">
        <v>256</v>
      </c>
      <c r="F26" s="1" t="s">
        <v>256</v>
      </c>
      <c r="G26" s="1" t="s">
        <v>256</v>
      </c>
      <c r="H26" s="1" t="s">
        <v>256</v>
      </c>
      <c r="I26" s="1" t="s">
        <v>256</v>
      </c>
      <c r="J26" s="1" t="s">
        <v>256</v>
      </c>
      <c r="K26" s="1" t="s">
        <v>256</v>
      </c>
      <c r="L26" s="1" t="s">
        <v>256</v>
      </c>
      <c r="M26" s="1" t="s">
        <v>256</v>
      </c>
      <c r="N26" s="1" t="s">
        <v>256</v>
      </c>
      <c r="O26" s="1" t="s">
        <v>256</v>
      </c>
      <c r="P26" s="1" t="s">
        <v>256</v>
      </c>
      <c r="Q26" s="1" t="s">
        <v>256</v>
      </c>
      <c r="R26" s="1" t="s">
        <v>256</v>
      </c>
      <c r="S26" s="1" t="s">
        <v>256</v>
      </c>
      <c r="T26" s="1" t="s">
        <v>256</v>
      </c>
      <c r="U26" s="1" t="s">
        <v>256</v>
      </c>
      <c r="V26" s="1" t="s">
        <v>256</v>
      </c>
      <c r="W26" s="1" t="s">
        <v>256</v>
      </c>
      <c r="X26" s="1" t="s">
        <v>256</v>
      </c>
      <c r="Y26" s="1" t="s">
        <v>256</v>
      </c>
      <c r="Z26" s="1" t="s">
        <v>256</v>
      </c>
      <c r="AA26" s="1" t="s">
        <v>394</v>
      </c>
      <c r="AB26" s="1" t="s">
        <v>256</v>
      </c>
      <c r="AC26" s="1" t="s">
        <v>256</v>
      </c>
      <c r="AD26" s="1" t="s">
        <v>256</v>
      </c>
      <c r="AE26" s="1" t="s">
        <v>256</v>
      </c>
      <c r="AF26" s="1" t="s">
        <v>256</v>
      </c>
      <c r="AG26" s="1" t="s">
        <v>256</v>
      </c>
      <c r="AH26" s="1" t="s">
        <v>256</v>
      </c>
      <c r="AI26" s="1" t="s">
        <v>256</v>
      </c>
      <c r="AJ26" s="1" t="s">
        <v>256</v>
      </c>
      <c r="AK26" s="1" t="s">
        <v>256</v>
      </c>
      <c r="AL26" s="1" t="s">
        <v>256</v>
      </c>
      <c r="AM26" s="1" t="s">
        <v>254</v>
      </c>
    </row>
    <row r="27" spans="1:702">
      <c r="A27" s="1" t="s">
        <v>395</v>
      </c>
      <c r="B27" s="1" t="s">
        <v>396</v>
      </c>
      <c r="C27" s="1" t="s">
        <v>396</v>
      </c>
      <c r="D27" s="1" t="s">
        <v>396</v>
      </c>
      <c r="E27" s="1" t="s">
        <v>397</v>
      </c>
      <c r="F27" s="1" t="s">
        <v>397</v>
      </c>
      <c r="G27" s="1" t="s">
        <v>398</v>
      </c>
      <c r="H27" s="1" t="s">
        <v>399</v>
      </c>
      <c r="I27" s="1">
        <v>2</v>
      </c>
      <c r="J27" s="1">
        <v>3</v>
      </c>
      <c r="K27" s="1" t="s">
        <v>397</v>
      </c>
      <c r="L27" s="1" t="s">
        <v>397</v>
      </c>
      <c r="M27" s="1" t="s">
        <v>396</v>
      </c>
      <c r="N27" s="1" t="s">
        <v>397</v>
      </c>
      <c r="O27" s="1" t="s">
        <v>397</v>
      </c>
      <c r="P27" s="1" t="s">
        <v>397</v>
      </c>
      <c r="Q27" s="1" t="s">
        <v>396</v>
      </c>
      <c r="R27" s="1" t="s">
        <v>397</v>
      </c>
      <c r="S27" s="1" t="s">
        <v>397</v>
      </c>
      <c r="T27" s="1" t="s">
        <v>400</v>
      </c>
      <c r="U27" s="1" t="s">
        <v>396</v>
      </c>
      <c r="V27" s="1" t="s">
        <v>398</v>
      </c>
      <c r="W27" s="1" t="s">
        <v>396</v>
      </c>
      <c r="X27" s="1" t="s">
        <v>401</v>
      </c>
      <c r="Y27" s="1" t="s">
        <v>401</v>
      </c>
      <c r="Z27" s="1" t="s">
        <v>397</v>
      </c>
      <c r="AA27" s="1">
        <v>5</v>
      </c>
      <c r="AB27" s="1" t="s">
        <v>396</v>
      </c>
      <c r="AC27" s="1" t="s">
        <v>396</v>
      </c>
      <c r="AD27" s="1" t="s">
        <v>396</v>
      </c>
      <c r="AE27" s="1" t="s">
        <v>396</v>
      </c>
      <c r="AF27" s="1" t="s">
        <v>396</v>
      </c>
      <c r="AG27" s="1" t="s">
        <v>396</v>
      </c>
      <c r="AH27" s="1" t="s">
        <v>397</v>
      </c>
      <c r="AI27" s="1" t="s">
        <v>397</v>
      </c>
      <c r="AJ27" s="1" t="s">
        <v>397</v>
      </c>
      <c r="AK27" s="1" t="s">
        <v>396</v>
      </c>
      <c r="AL27" s="1" t="s">
        <v>398</v>
      </c>
      <c r="AM27" s="1" t="s">
        <v>397</v>
      </c>
    </row>
    <row r="28" spans="1:702">
      <c r="A28" s="1" t="s">
        <v>402</v>
      </c>
      <c r="D28" s="1" t="s">
        <v>403</v>
      </c>
      <c r="U28" s="1" t="s">
        <v>404</v>
      </c>
      <c r="V28" s="1" t="s">
        <v>405</v>
      </c>
      <c r="AG28" s="1" t="s">
        <v>406</v>
      </c>
      <c r="AH28" s="1" t="s">
        <v>407</v>
      </c>
      <c r="AI28" s="1" t="s">
        <v>407</v>
      </c>
    </row>
    <row r="29" spans="1:702">
      <c r="A29" s="1" t="s">
        <v>408</v>
      </c>
      <c r="B29" s="2" t="str">
        <f>HYPERLINK("https://www.solarquotes.com.au/wp-content/uploads/2022/05/zappi-data-sheet.pdf","Zappi datasheet")</f>
        <v>Zappi datasheet</v>
      </c>
      <c r="C29" s="2" t="str">
        <f>HYPERLINK("https://www.solarquotes.com.au/wp-content/uploads/2024/10/Datasheet-Sigen-EV-AC-Charger-1.pdf","Sigenergy AC EV Charger datasheet")</f>
        <v>Sigenergy AC EV Charger datasheet</v>
      </c>
      <c r="D29" s="2" t="str">
        <f>HYPERLINK("https://www.solarquotes.com.au/wp-content/uploads/2024/10/sigenergy-dc.pdf","Yes")</f>
        <v>Yes</v>
      </c>
      <c r="E29" s="2" t="str">
        <f>HYPERLINK("https://www.solarquotes.com.au/wp-content/uploads/2022/05/Ocular-IQ-Wallbox-Datasheet-1.pdf","Ocular IQ Solar datasheet")</f>
        <v>Ocular IQ Solar datasheet</v>
      </c>
      <c r="F29" s="2" t="str">
        <f>HYPERLINK("https://www.solarquotes.com.au/wp-content/uploads/2022/05/Ocular-Home-Datasheet-1.pdf","Ocular LTE datasheet")</f>
        <v>Ocular LTE datasheet</v>
      </c>
      <c r="G29" s="2" t="str">
        <f>HYPERLINK("https://www.solarquotes.com.au/wp-content/uploads/2022/05/tesla-gen3-spec.pdf","Tesla Wall Connector datasheet")</f>
        <v>Tesla Wall Connector datasheet</v>
      </c>
      <c r="H29" s="2" t="str">
        <f>HYPERLINK("https://www.solarquotes.com.au/wp-content/uploads/2025/12/ev-switch-manual.pdf","EV Switch datasheet")</f>
        <v>EV Switch datasheet</v>
      </c>
      <c r="I29" s="2" t="str">
        <f>HYPERLINK("https://www.solarquotes.com.au/wp-content/uploads/2023/06/GW_HCA-Series-EV-Charger_Datasheet-AU.pdf","Goodwe HCA datasheet")</f>
        <v>Goodwe HCA datasheet</v>
      </c>
      <c r="J29" s="2" t="str">
        <f>HYPERLINK("https://www.solarquotes.com.au/wp-content/uploads/2025/05/sungrow-ev-charger.pdf","Yes")</f>
        <v>Yes</v>
      </c>
      <c r="K29" s="2" t="str">
        <f>HYPERLINK("https://www.solarquotes.com.au/wp-content/uploads/2025/01/wallbox-pulsar-max.pdf","Wallbox Pulsar Max datasheet")</f>
        <v>Wallbox Pulsar Max datasheet</v>
      </c>
      <c r="L29" s="2" t="str">
        <f>HYPERLINK("https://www.solarquotes.com.au/wp-content/uploads/2022/05/EN_Pulsar_Plus_Datasheet_English-1.pdf","Wallbox Pulsar Plus datasheet")</f>
        <v>Wallbox Pulsar Plus datasheet</v>
      </c>
      <c r="M29" s="2" t="str">
        <f>HYPERLINK("https://www.solarquotes.com.au/wp-content/uploads/2025/10/se-one-ev-charger-datasheet-eu-1.pdf","SolarEdge ONE EV Charger datasheet")</f>
        <v>SolarEdge ONE EV Charger datasheet</v>
      </c>
      <c r="N29" s="2" t="str">
        <f>HYPERLINK("https://www.solarquotes.com.au/wp-content/uploads/2022/05/SE_DS_Fronius_Wattpilot_EN_AU.pdf","Fronius Wattpilot datasheet")</f>
        <v>Fronius Wattpilot datasheet</v>
      </c>
      <c r="O29" s="2" t="str">
        <f>HYPERLINK("https://www.solarquotes.com.au/wp-content/uploads/2025/12/SE_DS_Fronius_Wattpilot_Flex_EN-1.pdf","Fronius Wattpilot Flex Home datasheet")</f>
        <v>Fronius Wattpilot Flex Home datasheet</v>
      </c>
      <c r="P29" s="2" t="str">
        <f>HYPERLINK("https://www.solarquotes.com.au/wp-content/uploads/2022/05/Schneider-Electric_Schneider-Charge_EVH5A22N2S.pdf","Schneider Charge datasheet")</f>
        <v>Schneider Charge datasheet</v>
      </c>
      <c r="Q29" s="2" t="str">
        <f>HYPERLINK("https://www.solarquotes.com.au/wp-content/uploads/2025/12/solax-ev-charger.pdf","Yes")</f>
        <v>Yes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HYPERLINK("https://www.solarquotes.com.au/wp-content/uploads/2023/01/Datasheet-EV-Charging-Station-NS-EN.pdf","Victron EV Charging Station datasheet")</f>
        <v>Victron EV Charging Station datasheet</v>
      </c>
      <c r="U29" s="2" t="str">
        <f>HYPERLINK("https://www.solarquotes.com.au/wp-content/uploads/2022/08/ZJ-beny.pdf","ZJ Beny AC EV Charger datasheet")</f>
        <v>ZJ Beny AC EV Charger datasheet</v>
      </c>
      <c r="V29" s="2" t="str">
        <f>HYPERLINK("https://www.solarquotes.com.au/wp-content/uploads/2023/06/evnex-e2.pdf","EVNex E2 datasheet")</f>
        <v>EVNex E2 datasheet</v>
      </c>
      <c r="W29" s="2" t="str">
        <f>HYPERLINK("https://www.solarquotes.com.au/wp-content/uploads/2022/05/smappee-ev-wall.pdf","Smappee EV Wall datasheet")</f>
        <v>Smappee EV Wall datasheet</v>
      </c>
      <c r="X29" s="2" t="str">
        <f>HYPERLINK("https://www.solarquotes.com.au/wp-content/uploads/2024/10/Technical-Datasheet-Ohme-Home-Pro-7.4kW.pdf","Ohme Home Pro datasheet")</f>
        <v>Ohme Home Pro datasheet</v>
      </c>
      <c r="Y29" s="2" t="str">
        <f>HYPERLINK("https://www.solarquotes.com.au/wp-content/uploads/2024/05/ePod-7kW-Product-Data-Sheet-AUS4-compressed.pdf","Ohme ePod datasheet")</f>
        <v>Ohme ePod datasheet</v>
      </c>
      <c r="Z29" s="2" t="str">
        <f>HYPERLINK("https://www.solarquotes.com.au/wp-content/uploads/2022/10/abb-terra-wallbox.pdf","ABB Terra Wallbox datasheet")</f>
        <v>ABB Terra Wallbox datasheet</v>
      </c>
      <c r="AA29" s="2" t="str">
        <f>HYPERLINK("https://www.solarquotes.com.au/wp-content/uploads/2025/05/enphase-IQ-2.pdf","Yes")</f>
        <v>Yes</v>
      </c>
      <c r="AB29" s="2" t="str">
        <f>HYPERLINK("https://www.solarquotes.com.au/wp-content/uploads/2025/04/istore-ev-charger.pdf","iStore EV Charger datasheet")</f>
        <v>iStore EV Charger datasheet</v>
      </c>
      <c r="AC29" s="1" t="s">
        <v>256</v>
      </c>
      <c r="AD29" s="2" t="str">
        <f>HYPERLINK("https://www.solarquotes.com.au/wp-content/uploads/2023/11/teltocharge-datasheet.pdf","Teltonika TeltoCharge datasheet")</f>
        <v>Teltonika TeltoCharge datasheet</v>
      </c>
      <c r="AE29" s="2" t="str">
        <f>HYPERLINK("https://www.solarquotes.com.au/wp-content/uploads/2022/05/EO-Mini-Pro-Datasheet.pdf","EO Mini Pro 2 datasheet")</f>
        <v>EO Mini Pro 2 datasheet</v>
      </c>
      <c r="AF29" s="2" t="str">
        <f>HYPERLINK("https://www.solarquotes.com.au/wp-content/uploads/2022/05/eo-basic.pdf","EO Basic datasheet")</f>
        <v>EO Basic datasheet</v>
      </c>
      <c r="AG29" s="2" t="str">
        <f>HYPERLINK("https://www.solarquotes.com.au/wp-content/uploads/2026/04/A-E-B_Tethered_HOME_Datasheet_EN-1.pdf","Yes")</f>
        <v>Yes</v>
      </c>
      <c r="AH29" s="2" t="str">
        <f>HYPERLINK("https://www.solarquotes.com.au/wp-content/uploads/2023/05/evos-fleet22-specifications.pdf","EVOS Fleet22 datasheet")</f>
        <v>EVOS Fleet22 datasheet</v>
      </c>
      <c r="AI29" s="2" t="str">
        <f>HYPERLINK("https://www.solarquotes.com.au/wp-content/uploads/2024/09/evos-sb7-specifications.pdf","EVOS Fleet22 datasheet")</f>
        <v>EVOS Fleet22 datasheet</v>
      </c>
      <c r="AJ29" s="2" t="str">
        <f>HYPERLINK("https://www.solarquotes.com.au/wp-content/uploads/2024/03/weidmuller-AC-smart.pdf","Weidmuller AC SMART datasheet")</f>
        <v>Weidmuller AC SMART datasheet</v>
      </c>
      <c r="AK29" s="2" t="str">
        <f>HYPERLINK("https://www.solarquotes.com.au/wp-content/uploads/2023/08/EV-Charger-Datasheet.pdf","Soltaro EV Charger datasheet")</f>
        <v>Soltaro EV Charger datasheet</v>
      </c>
      <c r="AL29" s="2" t="str">
        <f>HYPERLINK("https://www.solarquotes.com.au/wp-content/uploads/2022/08/scame-ev-charger.pdf","Scame BE-W Net datasheet")</f>
        <v>Scame BE-W Net datasheet</v>
      </c>
      <c r="AM29" s="2" t="str">
        <f>HYPERLINK("https://www.solarquotes.com.au/wp-content/uploads/2026/04/starcharge-datasheet.pdf","Yes")</f>
        <v>Yes</v>
      </c>
    </row>
    <row r="30" spans="1:702">
      <c r="A30" s="1" t="s">
        <v>409</v>
      </c>
      <c r="B30" s="2" t="str">
        <f>HYPERLINK("https://www.solarquotes.com.au/wp-content/uploads/2022/05/myenergi-LTD-Product-Warranty-v2.0-English.pdf","Zappi warranty")</f>
        <v>Zappi warranty</v>
      </c>
      <c r="C30" s="2" t="str">
        <f>HYPERLINK("https://www.solarquotes.com.au/wp-content/uploads/2024/10/sigenergy-ac-charger-warranty.pdf","Sigenergy AC EV Charger warranty")</f>
        <v>Sigenergy AC EV Charger warranty</v>
      </c>
      <c r="D30" s="2" t="str">
        <f>HYPERLINK("https://www.solarquotes.com.au/wp-content/uploads/2024/10/sigenergy-warranty-charger.pdf","Yes")</f>
        <v>Yes</v>
      </c>
      <c r="E30" s="2" t="str">
        <f>HYPERLINK("https://www.solarquotes.com.au/wp-content/uploads/2022/05/Ocular-Warranty.pdf","Ocular IQ Solar warranty")</f>
        <v>Ocular IQ Solar warranty</v>
      </c>
      <c r="F30" s="2" t="str">
        <f>HYPERLINK("https://www.solarquotes.com.au/wp-content/uploads/2022/05/Ocular-Warranty.pdf","Ocular LTE warranty")</f>
        <v>Ocular LTE warranty</v>
      </c>
      <c r="G30" s="2" t="str">
        <f>HYPERLINK("https://www.solarquotes.com.au/wp-content/uploads/2022/05/tesla-wall-connector-warranty.pdf","Tesla Wall Connector warranty")</f>
        <v>Tesla Wall Connector warranty</v>
      </c>
      <c r="H30" s="2" t="str">
        <f>HYPERLINK("https://www.solarquotes.com.au/wp-content/uploads/2025/12/ev-switch-manual.pdf","EV Switch warranty")</f>
        <v>EV Switch warranty</v>
      </c>
      <c r="I30" s="2" t="str">
        <f>HYPERLINK("https://www.solarquotes.com.au/wp-content/uploads/2023/06/goodwe-evcharger-warranty.pdf","Goodwe HCA warranty")</f>
        <v>Goodwe HCA warranty</v>
      </c>
      <c r="J30" s="2" t="str">
        <f>HYPERLINK("https://www.solarquotes.com.au/wp-content/uploads/2025/05/WD_202508_Term_Sungrow-s-EV-Charger-3-Year-Limited-Warraty_V2.0.pdf","Yes")</f>
        <v>Yes</v>
      </c>
      <c r="K30" s="2" t="str">
        <f>HYPERLINK("https://www.solarquotes.com.au/wp-content/uploads/2022/05/wallbox-warranty.pdf","Wallbox Pulsar Max warranty")</f>
        <v>Wallbox Pulsar Max warranty</v>
      </c>
      <c r="L30" s="2" t="str">
        <f>HYPERLINK("https://www.solarquotes.com.au/wp-content/uploads/2022/05/wallbox-warranty.pdf","Wallbox Pulsar Plus warranty")</f>
        <v>Wallbox Pulsar Plus warranty</v>
      </c>
      <c r="M30" s="2" t="str">
        <f>HYPERLINK("https://www.solarquotes.com.au/wp-content/uploads/2025/10/se-limited-product-warranty-august-2025.pdf","SolarEdge ONE EV Charger warranty")</f>
        <v>SolarEdge ONE EV Charger warranty</v>
      </c>
      <c r="N30" s="2" t="str">
        <f>HYPERLINK("https://www.solarquotes.com.au/wp-content/uploads/2022/05/SE_Terms-of-Warranty_EN_AU_55.pdf","Fronius Wattpilot warranty")</f>
        <v>Fronius Wattpilot warranty</v>
      </c>
      <c r="O30" s="2" t="str">
        <f>HYPERLINK("https://www.solarquotes.com.au/wp-content/uploads/2022/05/SE_Terms-of-Warranty_EN_AU_55.pdf","Fronius Wattpilot warranty")</f>
        <v>Fronius Wattpilot warranty</v>
      </c>
      <c r="P30" s="2" t="str">
        <f>HYPERLINK("https://www.solarquotes.com.au/wp-content/uploads/2022/05/eMobility-range-Warranty-Conditions-2024_2-1.pdf","Schneider Charge warranty")</f>
        <v>Schneider Charge warranty</v>
      </c>
      <c r="Q30" s="2" t="str">
        <f>HYPERLINK("https://www.solarquotes.com.au/wp-content/uploads/2020/11/2025-au-warranty-terms-conditions.pdf","Yes")</f>
        <v>Yes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2" t="str">
        <f>HYPERLINK("https://www.solarquotes.com.au/wp-content/uploads/2023/01/Victron-Energy-Limited-Warranty-Policy.pdf","Victron EV Charging Station warranty")</f>
        <v>Victron EV Charging Station warranty</v>
      </c>
      <c r="U30" s="2" t="str">
        <f>HYPERLINK("https://www.solarquotes.com.au/wp-content/uploads/2022/08/zj-beny-warranty.pdf","ZJ Beny AC EV Charger warranty")</f>
        <v>ZJ Beny AC EV Charger warranty</v>
      </c>
      <c r="V30" s="2" t="str">
        <f>HYPERLINK("https://www.solarquotes.com.au/wp-content/uploads/2022/05/evnex-warranty.pdf","EVNex E2 warranty")</f>
        <v>EVNex E2 warranty</v>
      </c>
      <c r="W30" s="1" t="s">
        <v>256</v>
      </c>
      <c r="X30" s="2" t="str">
        <f>HYPERLINK("https://www.solarquotes.com.au/wp-content/uploads/2024/05/Ohme-Warranty-Australia.pdf","Ohme Home Pro warranty")</f>
        <v>Ohme Home Pro warranty</v>
      </c>
      <c r="Y30" s="2" t="str">
        <f>HYPERLINK("https://www.solarquotes.com.au/wp-content/uploads/2024/05/Ohme-Warranty-Australia.pdf","Ohme ePod warranty")</f>
        <v>Ohme ePod warranty</v>
      </c>
      <c r="Z30" s="2" t="str">
        <f>HYPERLINK("https://www.solarquotes.com.au/wp-content/uploads/2022/10/abb-evcharger-warranty.pdf","ABB Terra Wallbox warranty")</f>
        <v>ABB Terra Wallbox warranty</v>
      </c>
      <c r="AA30" s="2" t="str">
        <f>HYPERLINK("https://www.solarquotes.com.au/wp-content/uploads/2025/05/Australia-EVSE-Warranty-March-31-2025.pdf","Yes")</f>
        <v>Yes</v>
      </c>
      <c r="AB30" s="2" t="str">
        <f>HYPERLINK("https://www.solarquotes.com.au/wp-content/uploads/2025/04/istore-charger-warranty.png","iStore EV Charger warranty")</f>
        <v>iStore EV Charger warranty</v>
      </c>
      <c r="AC30" s="1" t="s">
        <v>256</v>
      </c>
      <c r="AD30" s="2" t="str">
        <f>HYPERLINK("https://www.solarquotes.com.au/wp-content/uploads/2023/11/teltonika-warranty.pdf","Teltonika TeltoCharge warranty")</f>
        <v>Teltonika TeltoCharge warranty</v>
      </c>
      <c r="AE30" s="1" t="s">
        <v>256</v>
      </c>
      <c r="AF30" s="1" t="s">
        <v>256</v>
      </c>
      <c r="AG30" s="2" t="str">
        <f>HYPERLINK("https://www.solarquotes.com.au/wp-content/uploads/2026/04/EV-Charger-WarrantyPolicy-AU-V2.0.pdf","Yes")</f>
        <v>Yes</v>
      </c>
      <c r="AH30" s="2" t="str">
        <f>HYPERLINK("https://www.solarquotes.com.au/wp-content/uploads/2023/05/EVOS-warranty.pdf","EVOS Fleet22 warranty")</f>
        <v>EVOS Fleet22 warranty</v>
      </c>
      <c r="AI30" s="2" t="str">
        <f>HYPERLINK("https://www.solarquotes.com.au/wp-content/uploads/2023/05/EVOS-warranty.pdf","EVOS Fleet22 warranty")</f>
        <v>EVOS Fleet22 warranty</v>
      </c>
      <c r="AJ30" s="2" t="str">
        <f>HYPERLINK("https://www.solarquotes.com.au/wp-content/uploads/2024/03/2-years-warranty-mobility-concepts-products.pdf","Weidmuller AC SMART warranty")</f>
        <v>Weidmuller AC SMART warranty</v>
      </c>
      <c r="AK30" s="2" t="str">
        <f>HYPERLINK("https://www.solarquotes.com.au/wp-content/uploads/2023/08/EVCSTR010-Manual.pdf","Soltaro EV Charger warranty")</f>
        <v>Soltaro EV Charger warranty</v>
      </c>
      <c r="AL30" s="2" t="str">
        <f>HYPERLINK("https://www.solarquotes.com.au/wp-content/uploads/2022/08/BE-W2.0-Warranty.pdf","Scame BE-W Net warranty")</f>
        <v>Scame BE-W Net warranty</v>
      </c>
      <c r="AM30" s="2" t="str">
        <f>HYPERLINK("https://www.solarquotes.com.au/wp-content/uploads/2026/04/Halo-IEC-7.4-kW-V2G-DC-wallbox-Product-Warranty-AU.pdf","Yes")</f>
        <v>Yes</v>
      </c>
    </row>
    <row r="31" spans="1:702">
      <c r="A31" s="1" t="s">
        <v>410</v>
      </c>
      <c r="B31" s="2" t="str">
        <f>HYPERLINK("https://www.solarquotes.com.au/ev-chargers/reviews/zappi-review.html","Here")</f>
        <v>Here</v>
      </c>
      <c r="C31" s="2" t="str">
        <f>HYPERLINK("https://www.solarquotes.com.au/ev-chargers/reviews/sigenergy-review.html","Here")</f>
        <v>Here</v>
      </c>
      <c r="D31" s="2" t="str">
        <f>HYPERLINK("https://www.solarquotes.com.au/ev-chargers/reviews/sigenergy-review.html","Here")</f>
        <v>Here</v>
      </c>
      <c r="E31" s="2" t="str">
        <f>HYPERLINK("https://www.solarquotes.com.au/ev-chargers/reviews/ocular-review.html","Here")</f>
        <v>Here</v>
      </c>
      <c r="F31" s="2" t="str">
        <f>HYPERLINK("https://www.solarquotes.com.au/ev-chargers/reviews/ocular-review.html","Here")</f>
        <v>Here</v>
      </c>
      <c r="G31" s="2" t="str">
        <f>HYPERLINK("https://www.solarquotes.com.au/ev-chargers/reviews/tesla-review.html","Here")</f>
        <v>Here</v>
      </c>
      <c r="H31" s="2" t="str">
        <f>HYPERLINK("https://www.solarquotes.com.au/ev-chargers/reviews/ev-switch-review.html","Here")</f>
        <v>Here</v>
      </c>
      <c r="I31" s="2" t="str">
        <f>HYPERLINK("https://www.solarquotes.com.au/ev-chargers/reviews/goodwe-review.html","Here")</f>
        <v>Here</v>
      </c>
      <c r="J31" s="2" t="str">
        <f>HYPERLINK("https://www.solarquotes.com.au/ev-chargers/reviews/sungrow-review.html","Here")</f>
        <v>Here</v>
      </c>
      <c r="K31" s="2" t="str">
        <f>HYPERLINK("https://www.solarquotes.com.au/ev-chargers/reviews/wallbox-review.html","Here")</f>
        <v>Here</v>
      </c>
      <c r="L31" s="2" t="str">
        <f>HYPERLINK("https://www.solarquotes.com.au/ev-chargers/reviews/wallbox-review.html","Here")</f>
        <v>Here</v>
      </c>
      <c r="M31" s="2" t="str">
        <f>HYPERLINK("https://www.solarquotes.com.au/ev-chargers/reviews/solaredge-review.html","Here")</f>
        <v>Here</v>
      </c>
      <c r="N31" s="2" t="str">
        <f>HYPERLINK("https://www.solarquotes.com.au/ev-chargers/reviews/fronius-review.html","Here")</f>
        <v>Here</v>
      </c>
      <c r="O31" s="2" t="str">
        <f>HYPERLINK("https://www.solarquotes.com.au/ev-chargers/reviews/fronius-review.html","Here")</f>
        <v>Here</v>
      </c>
      <c r="P31" s="2" t="str">
        <f>HYPERLINK("https://www.solarquotes.com.au/ev-chargers/reviews/schneider-review.html","Here")</f>
        <v>Here</v>
      </c>
      <c r="Q31" s="2" t="str">
        <f>HYPERLINK("https://www.solarquotes.com.au/ev-chargers/reviews/solax-power-review.html","Here")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HYPERLINK("https://www.solarquotes.com.au/inverters/victron-energy-review.html","Here")</f>
        <v>Here</v>
      </c>
      <c r="U31" s="2" t="str">
        <f>HYPERLINK("https://www.solarquotes.com.au/ev-chargers/reviews/zj-beny-review.html","Here")</f>
        <v>Here</v>
      </c>
      <c r="V31" s="2" t="str">
        <f>HYPERLINK("https://www.solarquotes.com.au/ev-chargers/reviews/evnex-review.html","Here")</f>
        <v>Here</v>
      </c>
      <c r="W31" s="2" t="str">
        <f>HYPERLINK("https://www.solarquotes.com.au/ev-chargers/reviews/smappee-review.html","Here")</f>
        <v>Here</v>
      </c>
      <c r="X31" s="2" t="str">
        <f>HYPERLINK("https://www.solarquotes.com.au/ev-chargers/reviews/ohme-review.html","Here")</f>
        <v>Here</v>
      </c>
      <c r="Y31" s="2" t="str">
        <f>HYPERLINK("https://www.solarquotes.com.au/ev-chargers/reviews/ohme-review.html","Here")</f>
        <v>Here</v>
      </c>
      <c r="Z31" s="2" t="str">
        <f>HYPERLINK("https://www.solarquotes.com.au/ev-chargers/reviews/abb-review.html","Here")</f>
        <v>Here</v>
      </c>
      <c r="AA31" s="2" t="str">
        <f>HYPERLINK("https://www.solarquotes.com.au/ev-chargers/reviews/enphase-energy-review.html","Here")</f>
        <v>Here</v>
      </c>
      <c r="AB31" s="2" t="str">
        <f>HYPERLINK("https://www.solarquotes.com.au/ev-chargers/reviews/istore-review.html","Here")</f>
        <v>Here</v>
      </c>
      <c r="AC31" s="2" t="str">
        <f>HYPERLINK("https://www.solarquotes.com.au/ev-chargers/reviews/anker-solix-review.html","Here")</f>
        <v>Here</v>
      </c>
      <c r="AD31" s="2" t="str">
        <f>HYPERLINK("https://www.solarquotes.com.au/ev-chargers/reviews/teltonika-review.html","Here")</f>
        <v>Here</v>
      </c>
      <c r="AE31" s="2" t="str">
        <f>HYPERLINK("https://www.solarquotes.com.au/ev-chargers/reviews/eo-review.html","Here")</f>
        <v>Here</v>
      </c>
      <c r="AF31" s="2" t="str">
        <f>HYPERLINK("https://www.solarquotes.com.au/ev-chargers/reviews/eo-review.html","Here")</f>
        <v>Here</v>
      </c>
      <c r="AG31" s="2" t="str">
        <f>HYPERLINK("https://www.solarquotes.com.au/ev-chargers/reviews/foxess-review.html","Here")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HYPERLINK("https://www.solarquotes.com.au/ev-chargers/reviews/evos-review.html","Here")</f>
        <v>Here</v>
      </c>
      <c r="AJ31" s="2" t="str">
        <f>HYPERLINK("https://www.solarquotes.com.au/ev-chargers/reviews/weidmuller-review.html","Here")</f>
        <v>Here</v>
      </c>
      <c r="AK31" s="2" t="str">
        <f>HYPERLINK("https://www.solarquotes.com.au/inverters/soltaro-review.html","Here")</f>
        <v>Here</v>
      </c>
      <c r="AL31" s="2" t="str">
        <f>HYPERLINK("https://www.solarquotes.com.au/ev-chargers/reviews/scame-review.html","Here")</f>
        <v>Here</v>
      </c>
      <c r="AM31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Zappi datasheet" display="Zappi datasheet"/>
    <hyperlink ref="C29" r:id="rId_hyperlink_3" tooltip="Sigenergy AC EV Charger datasheet" display="Sigenergy AC EV Charger datasheet"/>
    <hyperlink ref="D29" r:id="rId_hyperlink_4" tooltip="Yes" display="Yes"/>
    <hyperlink ref="E29" r:id="rId_hyperlink_5" tooltip="Ocular IQ Solar datasheet" display="Ocular IQ Solar datasheet"/>
    <hyperlink ref="F29" r:id="rId_hyperlink_6" tooltip="Ocular LTE datasheet" display="Ocular LTE datasheet"/>
    <hyperlink ref="G29" r:id="rId_hyperlink_7" tooltip="Tesla Wall Connector datasheet" display="Tesla Wall Connector datasheet"/>
    <hyperlink ref="H29" r:id="rId_hyperlink_8" tooltip="EV Switch datasheet" display="EV Switch datasheet"/>
    <hyperlink ref="I29" r:id="rId_hyperlink_9" tooltip="Goodwe HCA datasheet" display="Goodwe HCA datasheet"/>
    <hyperlink ref="J29" r:id="rId_hyperlink_10" tooltip="Yes" display="Yes"/>
    <hyperlink ref="K29" r:id="rId_hyperlink_11" tooltip="Wallbox Pulsar Max datasheet" display="Wallbox Pulsar Max datasheet"/>
    <hyperlink ref="L29" r:id="rId_hyperlink_12" tooltip="Wallbox Pulsar Plus datasheet" display="Wallbox Pulsar Plus datasheet"/>
    <hyperlink ref="M29" r:id="rId_hyperlink_13" tooltip="SolarEdge ONE EV Charger datasheet" display="SolarEdge ONE EV Charger datasheet"/>
    <hyperlink ref="N29" r:id="rId_hyperlink_14" tooltip="Fronius Wattpilot datasheet" display="Fronius Wattpilot datasheet"/>
    <hyperlink ref="O29" r:id="rId_hyperlink_15" tooltip="Fronius Wattpilot Flex Home datasheet" display="Fronius Wattpilot Flex Home datasheet"/>
    <hyperlink ref="P29" r:id="rId_hyperlink_16" tooltip="Schneider Charge datasheet" display="Schneider Charge datasheet"/>
    <hyperlink ref="Q29" r:id="rId_hyperlink_17" tooltip="Yes" display="Yes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Victron EV Charging Station datasheet" display="Victron EV Charging Station datasheet"/>
    <hyperlink ref="U29" r:id="rId_hyperlink_21" tooltip="ZJ Beny AC EV Charger datasheet" display="ZJ Beny AC EV Charger datasheet"/>
    <hyperlink ref="V29" r:id="rId_hyperlink_22" tooltip="EVNex E2 datasheet" display="EVNex E2 datasheet"/>
    <hyperlink ref="W29" r:id="rId_hyperlink_23" tooltip="Smappee EV Wall datasheet" display="Smappee EV Wall datasheet"/>
    <hyperlink ref="X29" r:id="rId_hyperlink_24" tooltip="Ohme Home Pro datasheet" display="Ohme Home Pro datasheet"/>
    <hyperlink ref="Y29" r:id="rId_hyperlink_25" tooltip="Ohme ePod datasheet" display="Ohme ePod datasheet"/>
    <hyperlink ref="Z29" r:id="rId_hyperlink_26" tooltip="ABB Terra Wallbox datasheet" display="ABB Terra Wallbox datasheet"/>
    <hyperlink ref="AA29" r:id="rId_hyperlink_27" tooltip="Yes" display="Yes"/>
    <hyperlink ref="AB29" r:id="rId_hyperlink_28" tooltip="iStore EV Charger datasheet" display="iStore EV Charger datasheet"/>
    <hyperlink ref="AD29" r:id="rId_hyperlink_29" tooltip="Teltonika TeltoCharge datasheet" display="Teltonika TeltoCharge datasheet"/>
    <hyperlink ref="AE29" r:id="rId_hyperlink_30" tooltip="EO Mini Pro 2 datasheet" display="EO Mini Pro 2 datasheet"/>
    <hyperlink ref="AF29" r:id="rId_hyperlink_31" tooltip="EO Basic datasheet" display="EO Basic datasheet"/>
    <hyperlink ref="AG29" r:id="rId_hyperlink_32" tooltip="Yes" display="Yes"/>
    <hyperlink ref="AH29" r:id="rId_hyperlink_33" tooltip="EVOS Fleet22 datasheet" display="EVOS Fleet22 datasheet"/>
    <hyperlink ref="AI29" r:id="rId_hyperlink_34" tooltip="EVOS Fleet22 datasheet" display="EVOS Fleet22 datasheet"/>
    <hyperlink ref="AJ29" r:id="rId_hyperlink_35" tooltip="Weidmuller AC SMART datasheet" display="Weidmuller AC SMART datasheet"/>
    <hyperlink ref="AK29" r:id="rId_hyperlink_36" tooltip="Soltaro EV Charger datasheet" display="Soltaro EV Charger datasheet"/>
    <hyperlink ref="AL29" r:id="rId_hyperlink_37" tooltip="Scame BE-W Net datasheet" display="Scame BE-W Net datasheet"/>
    <hyperlink ref="AM29" r:id="rId_hyperlink_38" tooltip="Yes" display="Yes"/>
    <hyperlink ref="B30" r:id="rId_hyperlink_39" tooltip="Zappi warranty" display="Zappi warranty"/>
    <hyperlink ref="C30" r:id="rId_hyperlink_40" tooltip="Sigenergy AC EV Charger warranty" display="Sigenergy AC EV Charger warranty"/>
    <hyperlink ref="D30" r:id="rId_hyperlink_41" tooltip="Yes" display="Yes"/>
    <hyperlink ref="E30" r:id="rId_hyperlink_42" tooltip="Ocular IQ Solar warranty" display="Ocular IQ Solar warranty"/>
    <hyperlink ref="F30" r:id="rId_hyperlink_43" tooltip="Ocular LTE warranty" display="Ocular LTE warranty"/>
    <hyperlink ref="G30" r:id="rId_hyperlink_44" tooltip="Tesla Wall Connector warranty" display="Tesla Wall Connector warranty"/>
    <hyperlink ref="H30" r:id="rId_hyperlink_45" tooltip="EV Switch warranty" display="EV Switch warranty"/>
    <hyperlink ref="I30" r:id="rId_hyperlink_46" tooltip="Goodwe HCA warranty" display="Goodwe HCA warranty"/>
    <hyperlink ref="J30" r:id="rId_hyperlink_47" tooltip="Yes" display="Yes"/>
    <hyperlink ref="K30" r:id="rId_hyperlink_48" tooltip="Wallbox Pulsar Max warranty" display="Wallbox Pulsar Max warranty"/>
    <hyperlink ref="L30" r:id="rId_hyperlink_49" tooltip="Wallbox Pulsar Plus warranty" display="Wallbox Pulsar Plus warranty"/>
    <hyperlink ref="M30" r:id="rId_hyperlink_50" tooltip="SolarEdge ONE EV Charger warranty" display="SolarEdge ONE EV Charger warranty"/>
    <hyperlink ref="N30" r:id="rId_hyperlink_51" tooltip="Fronius Wattpilot warranty" display="Fronius Wattpilot warranty"/>
    <hyperlink ref="O30" r:id="rId_hyperlink_52" tooltip="Fronius Wattpilot warranty" display="Fronius Wattpilot warranty"/>
    <hyperlink ref="P30" r:id="rId_hyperlink_53" tooltip="Schneider Charge warranty" display="Schneider Charge warranty"/>
    <hyperlink ref="Q30" r:id="rId_hyperlink_54" tooltip="Yes" display="Yes"/>
    <hyperlink ref="R30" r:id="rId_hyperlink_55" tooltip="Delta AC Max warranty" display="Delta AC Max warranty"/>
    <hyperlink ref="S30" r:id="rId_hyperlink_56" tooltip="Delta AC Max warranty" display="Delta AC Max warranty"/>
    <hyperlink ref="T30" r:id="rId_hyperlink_57" tooltip="Victron EV Charging Station warranty" display="Victron EV Charging Station warranty"/>
    <hyperlink ref="U30" r:id="rId_hyperlink_58" tooltip="ZJ Beny AC EV Charger warranty" display="ZJ Beny AC EV Charger warranty"/>
    <hyperlink ref="V30" r:id="rId_hyperlink_59" tooltip="EVNex E2 warranty" display="EVNex E2 warranty"/>
    <hyperlink ref="X30" r:id="rId_hyperlink_60" tooltip="Ohme Home Pro warranty" display="Ohme Home Pro warranty"/>
    <hyperlink ref="Y30" r:id="rId_hyperlink_61" tooltip="Ohme ePod warranty" display="Ohme ePod warranty"/>
    <hyperlink ref="Z30" r:id="rId_hyperlink_62" tooltip="ABB Terra Wallbox warranty" display="ABB Terra Wallbox warranty"/>
    <hyperlink ref="AA30" r:id="rId_hyperlink_63" tooltip="Yes" display="Yes"/>
    <hyperlink ref="AB30" r:id="rId_hyperlink_64" tooltip="iStore EV Charger warranty" display="iStore EV Charger warranty"/>
    <hyperlink ref="AD30" r:id="rId_hyperlink_65" tooltip="Teltonika TeltoCharge warranty" display="Teltonika TeltoCharge warranty"/>
    <hyperlink ref="AG30" r:id="rId_hyperlink_66" tooltip="Yes" display="Yes"/>
    <hyperlink ref="AH30" r:id="rId_hyperlink_67" tooltip="EVOS Fleet22 warranty" display="EVOS Fleet22 warranty"/>
    <hyperlink ref="AI30" r:id="rId_hyperlink_68" tooltip="EVOS Fleet22 warranty" display="EVOS Fleet22 warranty"/>
    <hyperlink ref="AJ30" r:id="rId_hyperlink_69" tooltip="Weidmuller AC SMART warranty" display="Weidmuller AC SMART warranty"/>
    <hyperlink ref="AK30" r:id="rId_hyperlink_70" tooltip="Soltaro EV Charger warranty" display="Soltaro EV Charger warranty"/>
    <hyperlink ref="AL30" r:id="rId_hyperlink_71" tooltip="Scame BE-W Net warranty" display="Scame BE-W Net warranty"/>
    <hyperlink ref="AM30" r:id="rId_hyperlink_72" tooltip="Yes" display="Yes"/>
    <hyperlink ref="B31" r:id="rId_hyperlink_73" tooltip="Here" display="Here"/>
    <hyperlink ref="C31" r:id="rId_hyperlink_74" tooltip="Here" display="Here"/>
    <hyperlink ref="D31" r:id="rId_hyperlink_75" tooltip="Here" display="Here"/>
    <hyperlink ref="E31" r:id="rId_hyperlink_76" tooltip="Here" display="Here"/>
    <hyperlink ref="F31" r:id="rId_hyperlink_77" tooltip="Here" display="Here"/>
    <hyperlink ref="G31" r:id="rId_hyperlink_78" tooltip="Here" display="Here"/>
    <hyperlink ref="H31" r:id="rId_hyperlink_79" tooltip="Here" display="Here"/>
    <hyperlink ref="I31" r:id="rId_hyperlink_80" tooltip="Here" display="Here"/>
    <hyperlink ref="J31" r:id="rId_hyperlink_81" tooltip="Here" display="Here"/>
    <hyperlink ref="K31" r:id="rId_hyperlink_82" tooltip="Here" display="Here"/>
    <hyperlink ref="L31" r:id="rId_hyperlink_83" tooltip="Here" display="Here"/>
    <hyperlink ref="M31" r:id="rId_hyperlink_84" tooltip="Here" display="Here"/>
    <hyperlink ref="N31" r:id="rId_hyperlink_85" tooltip="Here" display="Here"/>
    <hyperlink ref="O31" r:id="rId_hyperlink_86" tooltip="Here" display="Here"/>
    <hyperlink ref="P31" r:id="rId_hyperlink_87" tooltip="Here" display="Here"/>
    <hyperlink ref="Q31" r:id="rId_hyperlink_88" tooltip="Here" display="Here"/>
    <hyperlink ref="R31" r:id="rId_hyperlink_89" tooltip="Here" display="Here"/>
    <hyperlink ref="S31" r:id="rId_hyperlink_90" tooltip="Here" display="Here"/>
    <hyperlink ref="T31" r:id="rId_hyperlink_91" tooltip="Here" display="Here"/>
    <hyperlink ref="U31" r:id="rId_hyperlink_92" tooltip="Here" display="Here"/>
    <hyperlink ref="V31" r:id="rId_hyperlink_93" tooltip="Here" display="Here"/>
    <hyperlink ref="W31" r:id="rId_hyperlink_94" tooltip="Here" display="Here"/>
    <hyperlink ref="X31" r:id="rId_hyperlink_95" tooltip="Here" display="Here"/>
    <hyperlink ref="Y31" r:id="rId_hyperlink_96" tooltip="Here" display="Here"/>
    <hyperlink ref="Z31" r:id="rId_hyperlink_97" tooltip="Here" display="Here"/>
    <hyperlink ref="AA31" r:id="rId_hyperlink_98" tooltip="Here" display="Here"/>
    <hyperlink ref="AB31" r:id="rId_hyperlink_99" tooltip="Here" display="Here"/>
    <hyperlink ref="AC31" r:id="rId_hyperlink_100" tooltip="Here" display="Here"/>
    <hyperlink ref="AD31" r:id="rId_hyperlink_101" tooltip="Here" display="Here"/>
    <hyperlink ref="AE31" r:id="rId_hyperlink_102" tooltip="Here" display="Here"/>
    <hyperlink ref="AF31" r:id="rId_hyperlink_103" tooltip="Here" display="Here"/>
    <hyperlink ref="AG31" r:id="rId_hyperlink_104" tooltip="Here" display="Here"/>
    <hyperlink ref="AH31" r:id="rId_hyperlink_105" tooltip="Here" display="Here"/>
    <hyperlink ref="AI31" r:id="rId_hyperlink_106" tooltip="Here" display="Here"/>
    <hyperlink ref="AJ31" r:id="rId_hyperlink_107" tooltip="Here" display="Here"/>
    <hyperlink ref="AK31" r:id="rId_hyperlink_108" tooltip="Here" display="Here"/>
    <hyperlink ref="AL31" r:id="rId_hyperlink_109" tooltip="Here" display="Here"/>
    <hyperlink ref="AM31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2026-05-29T16:04:22+00:00</dcterms:created>
  <dcterms:modified xsi:type="dcterms:W3CDTF">2026-05-29T16:04:22+00:00</dcterms:modified>
  <dc:title>Untitled Spreadsheet</dc:title>
  <dc:description/>
  <dc:subject/>
  <cp:keywords/>
  <cp:category/>
</cp:coreProperties>
</file>